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definedNames>
    <definedName name="_xlnm.Print_Area" localSheetId="0">'прил.1'!$A$1:$AP$34</definedName>
    <definedName name="_xlnm.Print_Area" localSheetId="1">'прил.2'!$A$1:$O$34</definedName>
    <definedName name="_xlnm.Print_Area" localSheetId="2">'прил.3'!$A$1:$U$35</definedName>
    <definedName name="_xlnm.Print_Area" localSheetId="3">'прил.4'!$A$1:$T$40</definedName>
    <definedName name="_xlnm.Print_Area" localSheetId="4">'прил.5'!$A$1:$G$54</definedName>
  </definedNames>
  <calcPr fullCalcOnLoad="1"/>
</workbook>
</file>

<file path=xl/sharedStrings.xml><?xml version="1.0" encoding="utf-8"?>
<sst xmlns="http://schemas.openxmlformats.org/spreadsheetml/2006/main" count="310" uniqueCount="183">
  <si>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</si>
  <si>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</si>
  <si>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</si>
  <si>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</si>
  <si>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</si>
  <si>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</si>
  <si>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</si>
  <si>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</si>
  <si>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</si>
  <si>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</si>
  <si>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</si>
  <si>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</si>
  <si>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</si>
  <si>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</si>
  <si>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</si>
  <si>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</si>
  <si>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</si>
  <si>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</si>
  <si>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</si>
  <si>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</si>
  <si>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иных источников финансирования</t>
  </si>
  <si>
    <t>Приложение  № 1</t>
  </si>
  <si>
    <t>Плановые показатели реализации инвестиционной программы</t>
  </si>
  <si>
    <t>№ п/п</t>
  </si>
  <si>
    <t>Показатель</t>
  </si>
  <si>
    <t xml:space="preserve">Итого </t>
  </si>
  <si>
    <t>Утвержденный план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</si>
  <si>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</si>
  <si>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</si>
  <si>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</si>
  <si>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</si>
  <si>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</si>
  <si>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</si>
  <si>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</si>
  <si>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</si>
  <si>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</si>
  <si>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</si>
  <si>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</si>
  <si>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</si>
  <si>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</si>
  <si>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</si>
  <si>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</si>
  <si>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</si>
  <si>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</si>
  <si>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</si>
  <si>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</si>
  <si>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</si>
  <si>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</si>
  <si>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</si>
  <si>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</si>
  <si>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</si>
  <si>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</si>
  <si>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</si>
  <si>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</si>
  <si>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</si>
  <si>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</si>
  <si>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</si>
  <si>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</si>
  <si>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</si>
  <si>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</si>
  <si>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</si>
  <si>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</si>
  <si>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</si>
  <si>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</si>
  <si>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</si>
  <si>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</si>
  <si>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</si>
  <si>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</si>
  <si>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</si>
  <si>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</si>
  <si>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</si>
  <si>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шт.</t>
  </si>
  <si>
    <t>Другое</t>
  </si>
  <si>
    <t>нематериальные активы</t>
  </si>
  <si>
    <t>млн рублей (без НДС)</t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</si>
  <si>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</si>
  <si>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</si>
  <si>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</si>
  <si>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</si>
  <si>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</si>
  <si>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</si>
  <si>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</si>
  <si>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</si>
  <si>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12.2</t>
  </si>
  <si>
    <t>12.3</t>
  </si>
  <si>
    <t>12.4</t>
  </si>
  <si>
    <t>Приложение  № 2</t>
  </si>
  <si>
    <t>Приложение  № 4</t>
  </si>
  <si>
    <t>Иные разделы, отражающие специфику деятельности общества всего, в т.ч.:</t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</si>
  <si>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</si>
  <si>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>наименование субъекта Российской Федерации</t>
  </si>
  <si>
    <t>полученная от реализации продукции и оказанных услуг по регулируемым ценам (тарифам)</t>
  </si>
  <si>
    <t>прибыль от продажи электрической энергии (мощности) по нерегулируемым ценам всего, в том числе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</si>
  <si>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</si>
  <si>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</si>
  <si>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</si>
  <si>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прочая текущая амортизация</t>
  </si>
  <si>
    <t>1.2.3.1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</si>
  <si>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</si>
  <si>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</si>
  <si>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</si>
  <si>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</si>
  <si>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</si>
  <si>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</si>
  <si>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</si>
  <si>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</si>
  <si>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 xml:space="preserve">Приобретение имущества общего и специального назначения </t>
  </si>
  <si>
    <t xml:space="preserve">Приобретение ИТ-имущества </t>
  </si>
  <si>
    <t>3.1.</t>
  </si>
  <si>
    <t>Приложение  № 5</t>
  </si>
  <si>
    <t>2022 год</t>
  </si>
  <si>
    <t xml:space="preserve">Оборудование многоквартирных жилых домов интеллектуальной системой учета </t>
  </si>
  <si>
    <t>Освоение капитальных вложений в прогнозных  ценах соответствующих лет,млн.рублей (без НДС)</t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</si>
  <si>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</si>
  <si>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</si>
  <si>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Ввод объектов инвестиционной деятельности(мощностей)
 в эксплуатацию</t>
  </si>
  <si>
    <t>Приложение  № 3</t>
  </si>
  <si>
    <t>Утвержденный 
план</t>
  </si>
  <si>
    <t>основные 
средства</t>
  </si>
  <si>
    <t>основные
 средства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</si>
  <si>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</si>
  <si>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млн. рублей (без НДС)</t>
  </si>
  <si>
    <t>Иные проекты</t>
  </si>
  <si>
    <t>Оснащение интеллектуальной системой учета</t>
  </si>
  <si>
    <t>2.</t>
  </si>
  <si>
    <t>1.</t>
  </si>
  <si>
    <t>4.</t>
  </si>
  <si>
    <t>3.</t>
  </si>
  <si>
    <t>амортизация</t>
  </si>
  <si>
    <t>прибыль на капитальные вложения</t>
  </si>
  <si>
    <t>средств, полученных от оказания услуг, реализации товаров по регулируемым государством ценам (тарифам), в т.ч.</t>
  </si>
  <si>
    <t>ИТОГО</t>
  </si>
  <si>
    <t>возврат налога на добавленную стоимость</t>
  </si>
  <si>
    <t>11</t>
  </si>
  <si>
    <t>11.1</t>
  </si>
  <si>
    <t>11.2</t>
  </si>
  <si>
    <t>11.3</t>
  </si>
  <si>
    <t>11.4</t>
  </si>
  <si>
    <t>11.5</t>
  </si>
  <si>
    <t>12.1</t>
  </si>
  <si>
    <t>12.5</t>
  </si>
  <si>
    <t>13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</si>
  <si>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</si>
  <si>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</si>
  <si>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</si>
  <si>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</si>
  <si>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</si>
  <si>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</si>
  <si>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</si>
  <si>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</si>
  <si>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</si>
  <si>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14.5</t>
  </si>
  <si>
    <t>11.3.1</t>
  </si>
  <si>
    <t>11.3.2</t>
  </si>
  <si>
    <t>14</t>
  </si>
  <si>
    <t>12.3.1</t>
  </si>
  <si>
    <t>12.3.2</t>
  </si>
  <si>
    <t>13.3.1</t>
  </si>
  <si>
    <t>13.3.2</t>
  </si>
  <si>
    <t>14.3.1</t>
  </si>
  <si>
    <t>14.3.2</t>
  </si>
  <si>
    <t>реализация электрической энергии и мощности</t>
  </si>
  <si>
    <t>Итого:</t>
  </si>
  <si>
    <t>Раздел 3 План принятия основных средств и нематериальных активов к бухгалтерскому учету</t>
  </si>
  <si>
    <t xml:space="preserve">План 
на 01.01.2021 года 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</si>
  <si>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2023 года </t>
    </r>
  </si>
  <si>
    <t>2023 год</t>
  </si>
  <si>
    <t>_______                               КУРСКАЯ ОБЛАСТЬ________________________</t>
  </si>
  <si>
    <t>ООО "РЭК"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</si>
  <si>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2022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</si>
  <si>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2024 года </t>
    </r>
  </si>
  <si>
    <t>План 
на 01.01.2022</t>
  </si>
  <si>
    <t>2024 год</t>
  </si>
  <si>
    <t>1 квартал 
2022 года</t>
  </si>
  <si>
    <t>2 квартал 
2022 года</t>
  </si>
  <si>
    <t>3 квартал 
2022 года</t>
  </si>
  <si>
    <t>4 квартал 
2022 года</t>
  </si>
  <si>
    <t>1 квартал 2022 года</t>
  </si>
  <si>
    <t>2 квартал 2022 года</t>
  </si>
  <si>
    <t>3 квартал 2022 года</t>
  </si>
  <si>
    <t>4 квартал 2022 года</t>
  </si>
  <si>
    <t>L_РЭК.01</t>
  </si>
  <si>
    <t>млн. рублей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</si>
</sst>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  <numFmt numFmtId="190" formatCode="0.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#,##0.00000"/>
    <numFmt numFmtId="198" formatCode="_-* #,##0.0\ _₽_-;\-* #,##0.0\ _₽_-;_-* &quot;-&quot;?\ _₽_-;_-@_-"/>
    <numFmt numFmtId="199" formatCode="_-* #,##0.00\ _₽_-;\-* #,##0.00\ _₽_-;_-* &quot;-&quot;?\ _₽_-;_-@_-"/>
    <numFmt numFmtId="200" formatCode="_-* #,##0.000\ _₽_-;\-* #,##0.000\ _₽_-;_-* &quot;-&quot;?\ _₽_-;_-@_-"/>
    <numFmt numFmtId="201" formatCode="_-* #,##0.0000\ _₽_-;\-* #,##0.0000\ _₽_-;_-* &quot;-&quot;?\ _₽_-;_-@_-"/>
    <numFmt numFmtId="202" formatCode="_-* #,##0.00000\ _₽_-;\-* #,##0.00000\ _₽_-;_-* &quot;-&quot;?\ _₽_-;_-@_-"/>
    <numFmt numFmtId="203" formatCode="_-* #,##0.000000\ _₽_-;\-* #,##0.000000\ _₽_-;_-* &quot;-&quot;?\ _₽_-;_-@_-"/>
    <numFmt numFmtId="204" formatCode="_-* #,##0.0000000\ _₽_-;\-* #,##0.0000000\ _₽_-;_-* &quot;-&quot;?\ _₽_-;_-@_-"/>
    <numFmt numFmtId="205" formatCode="_-* #,##0.00000000\ _₽_-;\-* #,##0.00000000\ _₽_-;_-* &quot;-&quot;?\ _₽_-;_-@_-"/>
    <numFmt numFmtId="206" formatCode="_-* #,##0.000000000\ _₽_-;\-* #,##0.000000000\ _₽_-;_-* &quot;-&quot;?\ _₽_-;_-@_-"/>
    <numFmt numFmtId="207" formatCode="_-* #,##0.0000000000\ _₽_-;\-* #,##0.0000000000\ _₽_-;_-* &quot;-&quot;?\ _₽_-;_-@_-"/>
    <numFmt numFmtId="208" formatCode="_-* #,##0.00000000000\ _₽_-;\-* #,##0.00000000000\ _₽_-;_-* &quot;-&quot;?\ _₽_-;_-@_-"/>
    <numFmt numFmtId="209" formatCode="_-* #,##0.000000000000\ _₽_-;\-* #,##0.000000000000\ _₽_-;_-* &quot;-&quot;?\ _₽_-;_-@_-"/>
    <numFmt numFmtId="210" formatCode="_-* #,##0.0000000000000\ _₽_-;\-* #,##0.0000000000000\ _₽_-;_-* &quot;-&quot;?\ _₽_-;_-@_-"/>
    <numFmt numFmtId="211" formatCode="0.000000000"/>
    <numFmt numFmtId="212" formatCode="_-* #,##0.0\ _₽_-;\-* #,##0.0\ _₽_-;_-* &quot;-&quot;??\ _₽_-;_-@_-"/>
    <numFmt numFmtId="213" formatCode="_-* #,##0\ _₽_-;\-* #,##0\ _₽_-;_-* &quot;-&quot;??\ _₽_-;_-@_-"/>
    <numFmt numFmtId="214" formatCode="_-* #,##0.000\ _₽_-;\-* #,##0.000\ _₽_-;_-* &quot;-&quot;??\ _₽_-;_-@_-"/>
    <numFmt numFmtId="215" formatCode="#,##0.000000"/>
    <numFmt numFmtId="216" formatCode="_-* #,##0.0\ _р_._-;\-* #,##0.0\ _р_._-;_-* &quot;-&quot;??\ _р_._-;_-@_-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Calibri"/>
      <family val="2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54" applyFont="1" applyFill="1" applyAlignment="1">
      <alignment horizontal="right" vertical="center"/>
      <protection/>
    </xf>
    <xf numFmtId="0" fontId="4" fillId="0" borderId="0" xfId="54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textRotation="90" wrapText="1"/>
      <protection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4" fillId="0" borderId="0" xfId="56" applyFont="1" applyFill="1" applyBorder="1" applyAlignment="1">
      <alignment/>
      <protection/>
    </xf>
    <xf numFmtId="0" fontId="7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54" applyFont="1" applyFill="1" applyAlignment="1">
      <alignment horizontal="right" vertical="center"/>
      <protection/>
    </xf>
    <xf numFmtId="4" fontId="3" fillId="0" borderId="0" xfId="0" applyNumberFormat="1" applyFont="1" applyFill="1" applyAlignment="1">
      <alignment vertical="top" wrapText="1"/>
    </xf>
    <xf numFmtId="3" fontId="65" fillId="0" borderId="0" xfId="0" applyNumberFormat="1" applyFont="1" applyFill="1" applyAlignment="1">
      <alignment horizontal="center" vertical="top" wrapText="1"/>
    </xf>
    <xf numFmtId="186" fontId="3" fillId="0" borderId="0" xfId="0" applyNumberFormat="1" applyFont="1" applyFill="1" applyAlignment="1">
      <alignment horizontal="center"/>
    </xf>
    <xf numFmtId="191" fontId="3" fillId="0" borderId="0" xfId="0" applyNumberFormat="1" applyFont="1" applyFill="1" applyAlignment="1">
      <alignment vertical="top" wrapText="1"/>
    </xf>
    <xf numFmtId="19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192" fontId="3" fillId="0" borderId="0" xfId="0" applyNumberFormat="1" applyFont="1" applyFill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Fill="1" applyBorder="1" applyAlignment="1">
      <alignment wrapText="1"/>
    </xf>
    <xf numFmtId="186" fontId="3" fillId="0" borderId="0" xfId="0" applyNumberFormat="1" applyFont="1" applyFill="1" applyBorder="1" applyAlignment="1">
      <alignment wrapText="1"/>
    </xf>
    <xf numFmtId="191" fontId="3" fillId="0" borderId="0" xfId="0" applyNumberFormat="1" applyFont="1" applyFill="1" applyBorder="1" applyAlignment="1">
      <alignment/>
    </xf>
    <xf numFmtId="14" fontId="3" fillId="0" borderId="10" xfId="58" applyNumberFormat="1" applyFont="1" applyFill="1" applyBorder="1" applyAlignment="1">
      <alignment horizontal="center" vertical="center" wrapText="1"/>
      <protection/>
    </xf>
    <xf numFmtId="191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1" fontId="7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3" fillId="0" borderId="0" xfId="55" applyFont="1" applyFill="1">
      <alignment/>
      <protection/>
    </xf>
    <xf numFmtId="0" fontId="7" fillId="0" borderId="0" xfId="0" applyFont="1" applyFill="1" applyAlignment="1">
      <alignment wrapText="1"/>
    </xf>
    <xf numFmtId="49" fontId="8" fillId="0" borderId="0" xfId="55" applyNumberFormat="1" applyFont="1" applyFill="1" applyAlignment="1">
      <alignment horizontal="center" vertical="center"/>
      <protection/>
    </xf>
    <xf numFmtId="0" fontId="3" fillId="0" borderId="0" xfId="55" applyFont="1" applyFill="1" applyAlignment="1">
      <alignment wrapText="1"/>
      <protection/>
    </xf>
    <xf numFmtId="0" fontId="3" fillId="0" borderId="0" xfId="55" applyFont="1" applyFill="1" applyAlignment="1">
      <alignment horizontal="right"/>
      <protection/>
    </xf>
    <xf numFmtId="17" fontId="3" fillId="0" borderId="0" xfId="55" applyNumberFormat="1" applyFont="1" applyFill="1">
      <alignment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 vertical="center" wrapText="1"/>
      <protection/>
    </xf>
    <xf numFmtId="49" fontId="11" fillId="0" borderId="15" xfId="55" applyNumberFormat="1" applyFont="1" applyFill="1" applyBorder="1" applyAlignment="1">
      <alignment horizontal="center" vertical="center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49" fontId="11" fillId="0" borderId="10" xfId="55" applyNumberFormat="1" applyFont="1" applyFill="1" applyBorder="1" applyAlignment="1">
      <alignment horizontal="center" vertical="center"/>
      <protection/>
    </xf>
    <xf numFmtId="3" fontId="66" fillId="0" borderId="0" xfId="55" applyNumberFormat="1" applyFont="1" applyFill="1" applyAlignment="1">
      <alignment horizontal="center"/>
      <protection/>
    </xf>
    <xf numFmtId="0" fontId="7" fillId="0" borderId="0" xfId="55" applyFont="1" applyFill="1">
      <alignment/>
      <protection/>
    </xf>
    <xf numFmtId="0" fontId="41" fillId="0" borderId="0" xfId="59" applyFont="1" applyFill="1" applyAlignment="1">
      <alignment vertical="center" wrapText="1"/>
      <protection/>
    </xf>
    <xf numFmtId="0" fontId="67" fillId="0" borderId="0" xfId="53" applyFont="1" applyFill="1" applyAlignment="1">
      <alignment horizontal="justify"/>
      <protection/>
    </xf>
    <xf numFmtId="3" fontId="68" fillId="0" borderId="0" xfId="55" applyNumberFormat="1" applyFont="1" applyFill="1" applyAlignment="1">
      <alignment horizontal="center"/>
      <protection/>
    </xf>
    <xf numFmtId="187" fontId="69" fillId="0" borderId="0" xfId="55" applyNumberFormat="1" applyFont="1" applyFill="1">
      <alignment/>
      <protection/>
    </xf>
    <xf numFmtId="186" fontId="3" fillId="0" borderId="0" xfId="55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3" fillId="0" borderId="0" xfId="58" applyFont="1" applyFill="1" applyAlignment="1">
      <alignment vertical="top"/>
      <protection/>
    </xf>
    <xf numFmtId="2" fontId="7" fillId="0" borderId="21" xfId="0" applyNumberFormat="1" applyFont="1" applyFill="1" applyBorder="1" applyAlignment="1">
      <alignment horizontal="center" vertical="center" wrapText="1"/>
    </xf>
    <xf numFmtId="49" fontId="11" fillId="0" borderId="14" xfId="55" applyNumberFormat="1" applyFont="1" applyFill="1" applyBorder="1" applyAlignment="1">
      <alignment horizontal="center" vertical="center"/>
      <protection/>
    </xf>
    <xf numFmtId="0" fontId="11" fillId="0" borderId="18" xfId="55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/>
    </xf>
    <xf numFmtId="0" fontId="4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horizontal="center" vertical="top"/>
      <protection/>
    </xf>
    <xf numFmtId="198" fontId="3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199" fontId="3" fillId="0" borderId="0" xfId="0" applyNumberFormat="1" applyFont="1" applyFill="1" applyAlignment="1">
      <alignment/>
    </xf>
    <xf numFmtId="0" fontId="4" fillId="0" borderId="0" xfId="58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2" fontId="3" fillId="0" borderId="17" xfId="0" applyNumberFormat="1" applyFont="1" applyFill="1" applyBorder="1" applyAlignment="1">
      <alignment horizontal="center" vertical="center" wrapText="1"/>
    </xf>
    <xf numFmtId="0" fontId="7" fillId="0" borderId="0" xfId="57" applyFont="1" applyFill="1" applyBorder="1" applyAlignment="1">
      <alignment vertical="center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/>
      <protection/>
    </xf>
    <xf numFmtId="0" fontId="3" fillId="0" borderId="14" xfId="57" applyFont="1" applyFill="1" applyBorder="1" applyAlignment="1">
      <alignment horizontal="center" vertical="center"/>
      <protection/>
    </xf>
    <xf numFmtId="190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58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center"/>
    </xf>
    <xf numFmtId="2" fontId="3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1" fontId="3" fillId="33" borderId="10" xfId="58" applyNumberFormat="1" applyFont="1" applyFill="1" applyBorder="1" applyAlignment="1">
      <alignment horizontal="center" vertical="center" wrapText="1"/>
      <protection/>
    </xf>
    <xf numFmtId="14" fontId="3" fillId="33" borderId="10" xfId="58" applyNumberFormat="1" applyFont="1" applyFill="1" applyBorder="1" applyAlignment="1">
      <alignment horizontal="center" vertical="center" wrapText="1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>
      <alignment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1" fontId="65" fillId="0" borderId="0" xfId="0" applyNumberFormat="1" applyFont="1" applyFill="1" applyAlignment="1">
      <alignment horizontal="center" wrapText="1"/>
    </xf>
    <xf numFmtId="2" fontId="14" fillId="0" borderId="10" xfId="0" applyNumberFormat="1" applyFont="1" applyFill="1" applyBorder="1" applyAlignment="1">
      <alignment horizontal="center"/>
    </xf>
    <xf numFmtId="1" fontId="7" fillId="0" borderId="10" xfId="58" applyNumberFormat="1" applyFont="1" applyFill="1" applyBorder="1" applyAlignment="1">
      <alignment horizontal="center" vertical="center" wrapText="1"/>
      <protection/>
    </xf>
    <xf numFmtId="2" fontId="7" fillId="0" borderId="18" xfId="58" applyNumberFormat="1" applyFont="1" applyFill="1" applyBorder="1" applyAlignment="1">
      <alignment horizontal="center" vertical="center" wrapText="1"/>
      <protection/>
    </xf>
    <xf numFmtId="186" fontId="3" fillId="0" borderId="10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15" fillId="0" borderId="10" xfId="68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17" fontId="3" fillId="0" borderId="10" xfId="58" applyNumberFormat="1" applyFont="1" applyFill="1" applyBorder="1" applyAlignment="1">
      <alignment horizontal="center" vertical="center" wrapText="1"/>
      <protection/>
    </xf>
    <xf numFmtId="196" fontId="65" fillId="0" borderId="0" xfId="0" applyNumberFormat="1" applyFont="1" applyFill="1" applyAlignment="1">
      <alignment/>
    </xf>
    <xf numFmtId="2" fontId="3" fillId="0" borderId="15" xfId="0" applyNumberFormat="1" applyFont="1" applyFill="1" applyBorder="1" applyAlignment="1">
      <alignment horizontal="center" wrapText="1"/>
    </xf>
    <xf numFmtId="2" fontId="7" fillId="0" borderId="22" xfId="0" applyNumberFormat="1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90" fontId="65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55" applyFont="1" applyFill="1" applyBorder="1" applyAlignment="1">
      <alignment horizontal="left" vertical="center" wrapText="1" indent="3"/>
      <protection/>
    </xf>
    <xf numFmtId="0" fontId="3" fillId="0" borderId="10" xfId="0" applyFont="1" applyFill="1" applyBorder="1" applyAlignment="1">
      <alignment vertical="center"/>
    </xf>
    <xf numFmtId="0" fontId="3" fillId="0" borderId="10" xfId="55" applyFont="1" applyFill="1" applyBorder="1" applyAlignment="1">
      <alignment horizontal="left" vertical="center" wrapText="1" indent="5"/>
      <protection/>
    </xf>
    <xf numFmtId="0" fontId="3" fillId="0" borderId="22" xfId="0" applyFont="1" applyFill="1" applyBorder="1" applyAlignment="1">
      <alignment horizontal="left" vertical="center" wrapText="1" indent="1"/>
    </xf>
    <xf numFmtId="2" fontId="7" fillId="0" borderId="24" xfId="0" applyNumberFormat="1" applyFont="1" applyFill="1" applyBorder="1" applyAlignment="1">
      <alignment horizontal="left" vertical="center" wrapText="1"/>
    </xf>
    <xf numFmtId="2" fontId="7" fillId="0" borderId="24" xfId="0" applyNumberFormat="1" applyFont="1" applyFill="1" applyBorder="1" applyAlignment="1">
      <alignment horizontal="center" vertical="center"/>
    </xf>
    <xf numFmtId="1" fontId="7" fillId="0" borderId="24" xfId="58" applyNumberFormat="1" applyFont="1" applyFill="1" applyBorder="1" applyAlignment="1">
      <alignment horizontal="center" vertical="center" wrapText="1"/>
      <protection/>
    </xf>
    <xf numFmtId="2" fontId="7" fillId="0" borderId="24" xfId="58" applyNumberFormat="1" applyFont="1" applyFill="1" applyBorder="1" applyAlignment="1">
      <alignment horizontal="center" vertical="center" wrapText="1"/>
      <protection/>
    </xf>
    <xf numFmtId="14" fontId="7" fillId="0" borderId="24" xfId="58" applyNumberFormat="1" applyFont="1" applyFill="1" applyBorder="1" applyAlignment="1">
      <alignment horizontal="center" vertical="center" wrapText="1"/>
      <protection/>
    </xf>
    <xf numFmtId="198" fontId="65" fillId="0" borderId="0" xfId="0" applyNumberFormat="1" applyFont="1" applyFill="1" applyAlignment="1">
      <alignment horizontal="center"/>
    </xf>
    <xf numFmtId="190" fontId="65" fillId="0" borderId="0" xfId="0" applyNumberFormat="1" applyFont="1" applyFill="1" applyAlignment="1">
      <alignment/>
    </xf>
    <xf numFmtId="190" fontId="3" fillId="0" borderId="10" xfId="58" applyNumberFormat="1" applyFont="1" applyFill="1" applyBorder="1" applyAlignment="1">
      <alignment horizontal="center" vertical="center" wrapText="1"/>
      <protection/>
    </xf>
    <xf numFmtId="190" fontId="15" fillId="0" borderId="10" xfId="68" applyNumberFormat="1" applyFont="1" applyFill="1" applyBorder="1" applyAlignment="1">
      <alignment horizontal="center" vertical="center" wrapText="1"/>
    </xf>
    <xf numFmtId="190" fontId="7" fillId="0" borderId="24" xfId="58" applyNumberFormat="1" applyFont="1" applyFill="1" applyBorder="1" applyAlignment="1">
      <alignment horizontal="center" vertical="center" wrapText="1"/>
      <protection/>
    </xf>
    <xf numFmtId="190" fontId="3" fillId="0" borderId="18" xfId="58" applyNumberFormat="1" applyFont="1" applyFill="1" applyBorder="1" applyAlignment="1">
      <alignment horizontal="center" vertical="center" wrapText="1"/>
      <protection/>
    </xf>
    <xf numFmtId="190" fontId="7" fillId="0" borderId="18" xfId="58" applyNumberFormat="1" applyFont="1" applyFill="1" applyBorder="1" applyAlignment="1">
      <alignment horizontal="center" vertical="center" wrapText="1"/>
      <protection/>
    </xf>
    <xf numFmtId="190" fontId="7" fillId="0" borderId="25" xfId="58" applyNumberFormat="1" applyFont="1" applyFill="1" applyBorder="1" applyAlignment="1">
      <alignment horizontal="center" vertical="center" wrapText="1"/>
      <protection/>
    </xf>
    <xf numFmtId="190" fontId="3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center"/>
    </xf>
    <xf numFmtId="190" fontId="3" fillId="0" borderId="18" xfId="0" applyNumberFormat="1" applyFont="1" applyFill="1" applyBorder="1" applyAlignment="1">
      <alignment/>
    </xf>
    <xf numFmtId="190" fontId="3" fillId="0" borderId="18" xfId="0" applyNumberFormat="1" applyFont="1" applyFill="1" applyBorder="1" applyAlignment="1">
      <alignment horizontal="center"/>
    </xf>
    <xf numFmtId="190" fontId="3" fillId="0" borderId="10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horizontal="center" vertical="center"/>
    </xf>
    <xf numFmtId="190" fontId="3" fillId="0" borderId="10" xfId="68" applyNumberFormat="1" applyFont="1" applyFill="1" applyBorder="1" applyAlignment="1">
      <alignment horizontal="center" vertical="center" wrapText="1"/>
    </xf>
    <xf numFmtId="190" fontId="17" fillId="0" borderId="22" xfId="68" applyNumberFormat="1" applyFont="1" applyFill="1" applyBorder="1" applyAlignment="1">
      <alignment horizontal="center" vertical="center" wrapText="1"/>
    </xf>
    <xf numFmtId="190" fontId="17" fillId="0" borderId="23" xfId="68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190" fontId="7" fillId="0" borderId="22" xfId="0" applyNumberFormat="1" applyFont="1" applyFill="1" applyBorder="1" applyAlignment="1">
      <alignment horizontal="center"/>
    </xf>
    <xf numFmtId="190" fontId="7" fillId="0" borderId="23" xfId="0" applyNumberFormat="1" applyFont="1" applyFill="1" applyBorder="1" applyAlignment="1">
      <alignment horizontal="center"/>
    </xf>
    <xf numFmtId="196" fontId="3" fillId="0" borderId="10" xfId="55" applyNumberFormat="1" applyFont="1" applyFill="1" applyBorder="1" applyAlignment="1">
      <alignment horizontal="center" vertical="center" wrapText="1"/>
      <protection/>
    </xf>
    <xf numFmtId="196" fontId="3" fillId="0" borderId="18" xfId="55" applyNumberFormat="1" applyFont="1" applyFill="1" applyBorder="1" applyAlignment="1">
      <alignment horizontal="center" vertical="center" wrapText="1"/>
      <protection/>
    </xf>
    <xf numFmtId="196" fontId="3" fillId="0" borderId="22" xfId="55" applyNumberFormat="1" applyFont="1" applyFill="1" applyBorder="1" applyAlignment="1">
      <alignment horizontal="center" vertical="center" wrapText="1"/>
      <protection/>
    </xf>
    <xf numFmtId="196" fontId="3" fillId="0" borderId="23" xfId="55" applyNumberFormat="1" applyFont="1" applyFill="1" applyBorder="1" applyAlignment="1">
      <alignment horizontal="center" vertical="center" wrapText="1"/>
      <protection/>
    </xf>
    <xf numFmtId="4" fontId="7" fillId="0" borderId="0" xfId="55" applyNumberFormat="1" applyFont="1" applyFill="1">
      <alignment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191" fontId="3" fillId="0" borderId="18" xfId="0" applyNumberFormat="1" applyFont="1" applyFill="1" applyBorder="1" applyAlignment="1">
      <alignment horizontal="center"/>
    </xf>
    <xf numFmtId="196" fontId="7" fillId="0" borderId="10" xfId="55" applyNumberFormat="1" applyFont="1" applyFill="1" applyBorder="1" applyAlignment="1">
      <alignment horizontal="center" vertical="center" wrapText="1"/>
      <protection/>
    </xf>
    <xf numFmtId="196" fontId="7" fillId="0" borderId="18" xfId="55" applyNumberFormat="1" applyFont="1" applyFill="1" applyBorder="1" applyAlignment="1">
      <alignment horizontal="center" vertical="center" wrapText="1"/>
      <protection/>
    </xf>
    <xf numFmtId="186" fontId="3" fillId="0" borderId="10" xfId="58" applyNumberFormat="1" applyFont="1" applyFill="1" applyBorder="1" applyAlignment="1">
      <alignment horizontal="center" vertical="center" wrapText="1"/>
      <protection/>
    </xf>
    <xf numFmtId="19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58" applyFont="1" applyFill="1" applyAlignment="1">
      <alignment horizontal="center" vertical="center"/>
      <protection/>
    </xf>
    <xf numFmtId="0" fontId="4" fillId="0" borderId="0" xfId="58" applyFont="1" applyFill="1" applyAlignment="1">
      <alignment horizontal="center" vertical="center"/>
      <protection/>
    </xf>
    <xf numFmtId="0" fontId="3" fillId="0" borderId="0" xfId="58" applyFont="1" applyFill="1" applyAlignment="1">
      <alignment horizontal="center" vertical="top"/>
      <protection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0" xfId="56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8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/>
      <protection/>
    </xf>
    <xf numFmtId="0" fontId="3" fillId="0" borderId="39" xfId="57" applyFont="1" applyFill="1" applyBorder="1" applyAlignment="1">
      <alignment horizontal="center" vertical="center" wrapText="1"/>
      <protection/>
    </xf>
    <xf numFmtId="0" fontId="3" fillId="0" borderId="40" xfId="57" applyFont="1" applyFill="1" applyBorder="1" applyAlignment="1">
      <alignment horizontal="center" vertical="center" wrapText="1"/>
      <protection/>
    </xf>
    <xf numFmtId="0" fontId="3" fillId="0" borderId="26" xfId="57" applyFont="1" applyFill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4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20" xfId="57" applyFont="1" applyFill="1" applyBorder="1" applyAlignment="1">
      <alignment horizontal="center" vertical="center"/>
      <protection/>
    </xf>
    <xf numFmtId="49" fontId="3" fillId="0" borderId="0" xfId="55" applyNumberFormat="1" applyFont="1" applyFill="1" applyAlignment="1">
      <alignment horizontal="left" vertical="center" wrapText="1"/>
      <protection/>
    </xf>
    <xf numFmtId="0" fontId="3" fillId="0" borderId="0" xfId="55" applyFont="1" applyFill="1" applyAlignment="1">
      <alignment horizontal="left" vertical="top" wrapText="1"/>
      <protection/>
    </xf>
    <xf numFmtId="0" fontId="16" fillId="0" borderId="0" xfId="55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horizontal="center"/>
      <protection/>
    </xf>
    <xf numFmtId="49" fontId="9" fillId="0" borderId="28" xfId="55" applyNumberFormat="1" applyFont="1" applyFill="1" applyBorder="1" applyAlignment="1">
      <alignment horizontal="center" vertical="center" wrapText="1"/>
      <protection/>
    </xf>
    <xf numFmtId="49" fontId="9" fillId="0" borderId="15" xfId="55" applyNumberFormat="1" applyFont="1" applyFill="1" applyBorder="1" applyAlignment="1">
      <alignment horizontal="center" vertical="center" wrapText="1"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64" fillId="0" borderId="0" xfId="56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 wrapText="1"/>
    </xf>
    <xf numFmtId="0" fontId="7" fillId="0" borderId="0" xfId="55" applyFont="1" applyFill="1" applyBorder="1" applyAlignment="1">
      <alignment horizontal="center" vertical="center" wrapText="1"/>
      <protection/>
    </xf>
    <xf numFmtId="0" fontId="67" fillId="0" borderId="0" xfId="53" applyFont="1" applyFill="1" applyAlignment="1">
      <alignment horizontal="center" vertical="center"/>
      <protection/>
    </xf>
    <xf numFmtId="0" fontId="70" fillId="0" borderId="0" xfId="53" applyFont="1" applyFill="1" applyAlignment="1">
      <alignment horizontal="center" vertical="top"/>
      <protection/>
    </xf>
    <xf numFmtId="49" fontId="8" fillId="0" borderId="0" xfId="55" applyNumberFormat="1" applyFont="1" applyFill="1" applyAlignment="1">
      <alignment horizontal="center" vertic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3" xfId="54"/>
    <cellStyle name="Обычный 3 2" xfId="55"/>
    <cellStyle name="Обычный 4" xfId="56"/>
    <cellStyle name="Обычный 5" xfId="57"/>
    <cellStyle name="Обычный 7" xfId="58"/>
    <cellStyle name="Обычный 8" xfId="59"/>
    <cellStyle name="Обычный_Форматы по компаниям_last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C50"/>
  <sheetViews>
    <sheetView tabSelected="1" view="pageBreakPreview" zoomScale="55" zoomScaleNormal="55" zoomScaleSheetLayoutView="55" zoomScalePageLayoutView="0" workbookViewId="0" topLeftCell="A1">
      <selection activeCell="G52" sqref="G52"/>
    </sheetView>
  </sheetViews>
  <sheetFormatPr defaultColWidth="9.00390625" defaultRowHeight="12.75"/>
  <cols>
    <col min="1" max="1" width="12.125" style="1" customWidth="1"/>
    <col min="2" max="2" width="83.625" style="1" customWidth="1"/>
    <col min="3" max="3" width="12.75390625" style="1" customWidth="1"/>
    <col min="4" max="4" width="9.75390625" style="1" customWidth="1"/>
    <col min="5" max="5" width="17.625" style="1" customWidth="1"/>
    <col min="6" max="6" width="8.75390625" style="1" customWidth="1"/>
    <col min="7" max="7" width="11.875" style="1" customWidth="1"/>
    <col min="8" max="8" width="13.00390625" style="1" customWidth="1"/>
    <col min="9" max="9" width="20.125" style="1" customWidth="1"/>
    <col min="10" max="10" width="22.625" style="1" customWidth="1"/>
    <col min="11" max="11" width="11.875" style="1" customWidth="1"/>
    <col min="12" max="12" width="6.125" style="1" customWidth="1"/>
    <col min="13" max="13" width="10.875" style="1" customWidth="1"/>
    <col min="14" max="14" width="13.875" style="1" customWidth="1"/>
    <col min="15" max="15" width="15.875" style="29" customWidth="1"/>
    <col min="16" max="17" width="8.75390625" style="29" customWidth="1"/>
    <col min="18" max="18" width="9.375" style="1" customWidth="1"/>
    <col min="19" max="19" width="11.625" style="1" customWidth="1"/>
    <col min="20" max="20" width="8.125" style="1" bestFit="1" customWidth="1"/>
    <col min="21" max="21" width="10.875" style="1" customWidth="1"/>
    <col min="22" max="22" width="13.875" style="1" customWidth="1"/>
    <col min="23" max="23" width="9.25390625" style="29" customWidth="1"/>
    <col min="24" max="24" width="10.00390625" style="29" customWidth="1"/>
    <col min="25" max="25" width="9.25390625" style="29" customWidth="1"/>
    <col min="26" max="26" width="7.375" style="1" customWidth="1"/>
    <col min="27" max="27" width="9.875" style="1" customWidth="1"/>
    <col min="28" max="28" width="7.375" style="1" customWidth="1"/>
    <col min="29" max="29" width="10.875" style="1" customWidth="1"/>
    <col min="30" max="30" width="13.875" style="1" customWidth="1"/>
    <col min="31" max="31" width="12.625" style="29" bestFit="1" customWidth="1"/>
    <col min="32" max="33" width="9.25390625" style="29" customWidth="1"/>
    <col min="34" max="34" width="7.375" style="1" customWidth="1"/>
    <col min="35" max="35" width="12.375" style="1" customWidth="1"/>
    <col min="36" max="36" width="8.125" style="1" bestFit="1" customWidth="1"/>
    <col min="37" max="37" width="10.875" style="1" customWidth="1"/>
    <col min="38" max="38" width="13.875" style="1" customWidth="1"/>
    <col min="39" max="39" width="8.75390625" style="29" customWidth="1"/>
    <col min="40" max="40" width="10.00390625" style="29" bestFit="1" customWidth="1"/>
    <col min="41" max="41" width="8.75390625" style="29" customWidth="1"/>
    <col min="42" max="42" width="10.625" style="1" customWidth="1"/>
    <col min="43" max="43" width="39.00390625" style="1" customWidth="1"/>
    <col min="44" max="44" width="10.625" style="1" hidden="1" customWidth="1"/>
    <col min="45" max="49" width="0" style="1" hidden="1" customWidth="1"/>
    <col min="50" max="50" width="10.875" style="1" hidden="1" customWidth="1"/>
    <col min="51" max="55" width="0" style="1" hidden="1" customWidth="1"/>
    <col min="56" max="16384" width="9.125" style="1" customWidth="1"/>
  </cols>
  <sheetData>
    <row r="1" spans="15:42" ht="18.75">
      <c r="O1" s="1"/>
      <c r="P1" s="1"/>
      <c r="Q1" s="1"/>
      <c r="W1" s="1"/>
      <c r="X1" s="1"/>
      <c r="Y1" s="1"/>
      <c r="AE1" s="1"/>
      <c r="AF1" s="1"/>
      <c r="AG1" s="1"/>
      <c r="AM1" s="1"/>
      <c r="AN1" s="1"/>
      <c r="AO1" s="1"/>
      <c r="AP1" s="2" t="s">
        <v>21</v>
      </c>
    </row>
    <row r="2" spans="15:42" ht="18.75">
      <c r="O2" s="1"/>
      <c r="P2" s="1"/>
      <c r="Q2" s="1"/>
      <c r="W2" s="1"/>
      <c r="X2" s="1"/>
      <c r="Y2" s="1"/>
      <c r="AE2" s="1"/>
      <c r="AF2" s="1"/>
      <c r="AG2" s="1"/>
      <c r="AM2" s="1"/>
      <c r="AN2" s="1"/>
      <c r="AO2" s="1"/>
      <c r="AP2" s="3"/>
    </row>
    <row r="3" spans="1:41" ht="18.75">
      <c r="A3" s="216" t="s">
        <v>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13"/>
      <c r="AB3" s="13"/>
      <c r="AC3" s="13"/>
      <c r="AD3" s="13"/>
      <c r="AE3" s="13"/>
      <c r="AF3" s="13"/>
      <c r="AG3" s="13"/>
      <c r="AH3" s="13"/>
      <c r="AM3" s="1"/>
      <c r="AN3" s="1"/>
      <c r="AO3" s="1"/>
    </row>
    <row r="4" spans="1:42" ht="18.75">
      <c r="A4" s="217" t="s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14"/>
      <c r="AB4" s="14"/>
      <c r="AC4" s="14"/>
      <c r="AD4" s="14"/>
      <c r="AE4" s="14"/>
      <c r="AF4" s="14"/>
      <c r="AG4" s="14"/>
      <c r="AH4" s="14"/>
      <c r="AI4" s="4"/>
      <c r="AJ4" s="4"/>
      <c r="AK4" s="4"/>
      <c r="AL4" s="4"/>
      <c r="AM4" s="4"/>
      <c r="AN4" s="4"/>
      <c r="AO4" s="4"/>
      <c r="AP4" s="4"/>
    </row>
    <row r="5" spans="1:42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4"/>
      <c r="AJ5" s="4"/>
      <c r="AK5" s="4"/>
      <c r="AL5" s="4"/>
      <c r="AM5" s="4"/>
      <c r="AN5" s="4"/>
      <c r="AO5" s="4"/>
      <c r="AP5" s="4"/>
    </row>
    <row r="6" spans="1:42" ht="18.75">
      <c r="A6" s="218" t="s">
        <v>168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109"/>
      <c r="AB6" s="109"/>
      <c r="AC6" s="109"/>
      <c r="AD6" s="109"/>
      <c r="AE6" s="109"/>
      <c r="AF6" s="109"/>
      <c r="AG6" s="109"/>
      <c r="AH6" s="109"/>
      <c r="AI6" s="101"/>
      <c r="AJ6" s="101"/>
      <c r="AK6" s="101"/>
      <c r="AL6" s="101"/>
      <c r="AM6" s="101"/>
      <c r="AN6" s="101"/>
      <c r="AO6" s="101"/>
      <c r="AP6" s="101"/>
    </row>
    <row r="7" spans="1:42" ht="18.75" customHeight="1">
      <c r="A7" s="220" t="s">
        <v>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110"/>
      <c r="AB7" s="110"/>
      <c r="AC7" s="110"/>
      <c r="AD7" s="110"/>
      <c r="AE7" s="110"/>
      <c r="AF7" s="110"/>
      <c r="AG7" s="110"/>
      <c r="AH7" s="110"/>
      <c r="AI7" s="102"/>
      <c r="AJ7" s="102"/>
      <c r="AK7" s="102"/>
      <c r="AL7" s="102"/>
      <c r="AM7" s="102"/>
      <c r="AN7" s="102"/>
      <c r="AO7" s="102"/>
      <c r="AP7" s="102"/>
    </row>
    <row r="8" spans="15:41" ht="6.75" customHeight="1" thickBot="1">
      <c r="O8" s="1"/>
      <c r="P8" s="1"/>
      <c r="Q8" s="1"/>
      <c r="W8" s="1"/>
      <c r="X8" s="1"/>
      <c r="Y8" s="1"/>
      <c r="AE8" s="1"/>
      <c r="AF8" s="1"/>
      <c r="AG8" s="1"/>
      <c r="AM8" s="1"/>
      <c r="AN8" s="1"/>
      <c r="AO8" s="1"/>
    </row>
    <row r="9" spans="1:42" ht="64.5" customHeight="1">
      <c r="A9" s="221" t="s">
        <v>3</v>
      </c>
      <c r="B9" s="229" t="s">
        <v>4</v>
      </c>
      <c r="C9" s="231" t="s">
        <v>5</v>
      </c>
      <c r="D9" s="231" t="s">
        <v>6</v>
      </c>
      <c r="E9" s="229" t="s">
        <v>7</v>
      </c>
      <c r="F9" s="229" t="s">
        <v>8</v>
      </c>
      <c r="G9" s="229"/>
      <c r="H9" s="229"/>
      <c r="I9" s="229" t="s">
        <v>9</v>
      </c>
      <c r="J9" s="229" t="s">
        <v>10</v>
      </c>
      <c r="K9" s="223" t="s">
        <v>169</v>
      </c>
      <c r="L9" s="224"/>
      <c r="M9" s="224"/>
      <c r="N9" s="224"/>
      <c r="O9" s="224"/>
      <c r="P9" s="224"/>
      <c r="Q9" s="224"/>
      <c r="R9" s="225"/>
      <c r="S9" s="223" t="s">
        <v>165</v>
      </c>
      <c r="T9" s="224"/>
      <c r="U9" s="224"/>
      <c r="V9" s="224"/>
      <c r="W9" s="224"/>
      <c r="X9" s="224"/>
      <c r="Y9" s="224"/>
      <c r="Z9" s="225"/>
      <c r="AA9" s="223" t="s">
        <v>170</v>
      </c>
      <c r="AB9" s="224"/>
      <c r="AC9" s="224"/>
      <c r="AD9" s="224"/>
      <c r="AE9" s="224"/>
      <c r="AF9" s="224"/>
      <c r="AG9" s="224"/>
      <c r="AH9" s="225"/>
      <c r="AI9" s="223" t="s">
        <v>12</v>
      </c>
      <c r="AJ9" s="224"/>
      <c r="AK9" s="224"/>
      <c r="AL9" s="224"/>
      <c r="AM9" s="224"/>
      <c r="AN9" s="224"/>
      <c r="AO9" s="224"/>
      <c r="AP9" s="233"/>
    </row>
    <row r="10" spans="1:42" ht="71.25" customHeight="1">
      <c r="A10" s="222"/>
      <c r="B10" s="230"/>
      <c r="C10" s="232"/>
      <c r="D10" s="232"/>
      <c r="E10" s="230"/>
      <c r="F10" s="236" t="s">
        <v>11</v>
      </c>
      <c r="G10" s="237"/>
      <c r="H10" s="238"/>
      <c r="I10" s="230"/>
      <c r="J10" s="230"/>
      <c r="K10" s="226"/>
      <c r="L10" s="227"/>
      <c r="M10" s="227"/>
      <c r="N10" s="227"/>
      <c r="O10" s="227"/>
      <c r="P10" s="227"/>
      <c r="Q10" s="227"/>
      <c r="R10" s="228"/>
      <c r="S10" s="226"/>
      <c r="T10" s="227"/>
      <c r="U10" s="227"/>
      <c r="V10" s="227"/>
      <c r="W10" s="227"/>
      <c r="X10" s="227"/>
      <c r="Y10" s="227"/>
      <c r="Z10" s="228"/>
      <c r="AA10" s="226"/>
      <c r="AB10" s="227"/>
      <c r="AC10" s="227"/>
      <c r="AD10" s="227"/>
      <c r="AE10" s="227"/>
      <c r="AF10" s="227"/>
      <c r="AG10" s="227"/>
      <c r="AH10" s="228"/>
      <c r="AI10" s="226"/>
      <c r="AJ10" s="227"/>
      <c r="AK10" s="227"/>
      <c r="AL10" s="227"/>
      <c r="AM10" s="227"/>
      <c r="AN10" s="227"/>
      <c r="AO10" s="227"/>
      <c r="AP10" s="234"/>
    </row>
    <row r="11" spans="1:42" ht="203.25" customHeight="1">
      <c r="A11" s="222"/>
      <c r="B11" s="230"/>
      <c r="C11" s="232"/>
      <c r="D11" s="232"/>
      <c r="E11" s="8" t="s">
        <v>13</v>
      </c>
      <c r="F11" s="7" t="s">
        <v>14</v>
      </c>
      <c r="G11" s="7" t="s">
        <v>15</v>
      </c>
      <c r="H11" s="7" t="s">
        <v>16</v>
      </c>
      <c r="I11" s="9" t="s">
        <v>11</v>
      </c>
      <c r="J11" s="7" t="s">
        <v>164</v>
      </c>
      <c r="K11" s="7" t="s">
        <v>17</v>
      </c>
      <c r="L11" s="7" t="s">
        <v>18</v>
      </c>
      <c r="M11" s="7" t="s">
        <v>19</v>
      </c>
      <c r="N11" s="9" t="s">
        <v>130</v>
      </c>
      <c r="O11" s="9" t="s">
        <v>128</v>
      </c>
      <c r="P11" s="9" t="s">
        <v>129</v>
      </c>
      <c r="Q11" s="9" t="s">
        <v>132</v>
      </c>
      <c r="R11" s="9" t="s">
        <v>20</v>
      </c>
      <c r="S11" s="7" t="s">
        <v>17</v>
      </c>
      <c r="T11" s="7" t="s">
        <v>18</v>
      </c>
      <c r="U11" s="7" t="s">
        <v>19</v>
      </c>
      <c r="V11" s="9" t="s">
        <v>130</v>
      </c>
      <c r="W11" s="9" t="s">
        <v>128</v>
      </c>
      <c r="X11" s="9" t="s">
        <v>129</v>
      </c>
      <c r="Y11" s="9" t="s">
        <v>132</v>
      </c>
      <c r="Z11" s="9" t="s">
        <v>20</v>
      </c>
      <c r="AA11" s="7" t="s">
        <v>17</v>
      </c>
      <c r="AB11" s="7" t="s">
        <v>18</v>
      </c>
      <c r="AC11" s="7" t="s">
        <v>19</v>
      </c>
      <c r="AD11" s="9" t="s">
        <v>130</v>
      </c>
      <c r="AE11" s="9" t="s">
        <v>128</v>
      </c>
      <c r="AF11" s="9" t="s">
        <v>129</v>
      </c>
      <c r="AG11" s="9" t="s">
        <v>132</v>
      </c>
      <c r="AH11" s="9" t="s">
        <v>20</v>
      </c>
      <c r="AI11" s="7" t="s">
        <v>17</v>
      </c>
      <c r="AJ11" s="7" t="s">
        <v>18</v>
      </c>
      <c r="AK11" s="7" t="s">
        <v>19</v>
      </c>
      <c r="AL11" s="9" t="s">
        <v>130</v>
      </c>
      <c r="AM11" s="9" t="s">
        <v>128</v>
      </c>
      <c r="AN11" s="9" t="s">
        <v>129</v>
      </c>
      <c r="AO11" s="9" t="s">
        <v>132</v>
      </c>
      <c r="AP11" s="68" t="s">
        <v>20</v>
      </c>
    </row>
    <row r="12" spans="1:42" ht="19.5" customHeight="1">
      <c r="A12" s="67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10" t="s">
        <v>133</v>
      </c>
      <c r="L12" s="10" t="s">
        <v>134</v>
      </c>
      <c r="M12" s="10" t="s">
        <v>135</v>
      </c>
      <c r="N12" s="10" t="s">
        <v>136</v>
      </c>
      <c r="O12" s="10" t="s">
        <v>152</v>
      </c>
      <c r="P12" s="10" t="s">
        <v>153</v>
      </c>
      <c r="Q12" s="10" t="s">
        <v>137</v>
      </c>
      <c r="R12" s="10" t="s">
        <v>138</v>
      </c>
      <c r="S12" s="10">
        <v>12</v>
      </c>
      <c r="T12" s="10" t="s">
        <v>139</v>
      </c>
      <c r="U12" s="10" t="s">
        <v>83</v>
      </c>
      <c r="V12" s="10" t="s">
        <v>84</v>
      </c>
      <c r="W12" s="10" t="s">
        <v>155</v>
      </c>
      <c r="X12" s="10" t="s">
        <v>156</v>
      </c>
      <c r="Y12" s="10" t="s">
        <v>85</v>
      </c>
      <c r="Z12" s="10" t="s">
        <v>140</v>
      </c>
      <c r="AA12" s="10" t="s">
        <v>141</v>
      </c>
      <c r="AB12" s="10" t="s">
        <v>142</v>
      </c>
      <c r="AC12" s="10" t="s">
        <v>143</v>
      </c>
      <c r="AD12" s="10" t="s">
        <v>144</v>
      </c>
      <c r="AE12" s="10" t="s">
        <v>157</v>
      </c>
      <c r="AF12" s="10" t="s">
        <v>158</v>
      </c>
      <c r="AG12" s="10" t="s">
        <v>145</v>
      </c>
      <c r="AH12" s="10" t="s">
        <v>146</v>
      </c>
      <c r="AI12" s="10" t="s">
        <v>154</v>
      </c>
      <c r="AJ12" s="10" t="s">
        <v>147</v>
      </c>
      <c r="AK12" s="10" t="s">
        <v>148</v>
      </c>
      <c r="AL12" s="10" t="s">
        <v>149</v>
      </c>
      <c r="AM12" s="10" t="s">
        <v>159</v>
      </c>
      <c r="AN12" s="10" t="s">
        <v>160</v>
      </c>
      <c r="AO12" s="10" t="s">
        <v>150</v>
      </c>
      <c r="AP12" s="77" t="s">
        <v>151</v>
      </c>
    </row>
    <row r="13" spans="1:43" s="35" customFormat="1" ht="15.75">
      <c r="A13" s="69" t="s">
        <v>125</v>
      </c>
      <c r="B13" s="43" t="s">
        <v>106</v>
      </c>
      <c r="C13" s="36"/>
      <c r="D13" s="147"/>
      <c r="E13" s="147"/>
      <c r="F13" s="144"/>
      <c r="G13" s="37"/>
      <c r="H13" s="61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148"/>
      <c r="AQ13" s="1"/>
    </row>
    <row r="14" spans="1:55" ht="15.75" hidden="1">
      <c r="A14" s="70"/>
      <c r="B14" s="38"/>
      <c r="C14" s="36"/>
      <c r="D14" s="41"/>
      <c r="E14" s="41"/>
      <c r="F14" s="37"/>
      <c r="G14" s="180"/>
      <c r="H14" s="61"/>
      <c r="I14" s="37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3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</row>
    <row r="15" spans="1:55" ht="15.75" hidden="1">
      <c r="A15" s="70"/>
      <c r="B15" s="38"/>
      <c r="C15" s="36"/>
      <c r="D15" s="41"/>
      <c r="E15" s="41"/>
      <c r="F15" s="37"/>
      <c r="G15" s="180"/>
      <c r="H15" s="61"/>
      <c r="I15" s="37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3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</row>
    <row r="16" spans="1:55" ht="15.75" hidden="1">
      <c r="A16" s="70"/>
      <c r="B16" s="132"/>
      <c r="C16" s="36"/>
      <c r="D16" s="137"/>
      <c r="E16" s="137"/>
      <c r="F16" s="135"/>
      <c r="G16" s="180"/>
      <c r="H16" s="138"/>
      <c r="I16" s="37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3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</row>
    <row r="17" spans="1:55" ht="15.75" hidden="1">
      <c r="A17" s="70"/>
      <c r="B17" s="132"/>
      <c r="C17" s="136"/>
      <c r="D17" s="137"/>
      <c r="E17" s="137"/>
      <c r="F17" s="135"/>
      <c r="G17" s="180"/>
      <c r="H17" s="138"/>
      <c r="I17" s="37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3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</row>
    <row r="18" spans="1:55" ht="15.75">
      <c r="A18" s="71" t="s">
        <v>124</v>
      </c>
      <c r="B18" s="142" t="s">
        <v>107</v>
      </c>
      <c r="C18" s="131"/>
      <c r="D18" s="131"/>
      <c r="E18" s="131"/>
      <c r="F18" s="131"/>
      <c r="G18" s="180"/>
      <c r="H18" s="154"/>
      <c r="I18" s="37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4"/>
      <c r="AR18" s="155">
        <f>I18-S18-AA18-K18</f>
        <v>0</v>
      </c>
      <c r="AS18" s="155">
        <f>AI18-AL18</f>
        <v>0</v>
      </c>
      <c r="AT18" s="155">
        <f>AL18-AM18-AN18-AO18</f>
        <v>0</v>
      </c>
      <c r="AU18" s="155">
        <f>K18-L18-M18-N18</f>
        <v>0</v>
      </c>
      <c r="AV18" s="155">
        <f>N18-O18-P18-Q18-R18</f>
        <v>0</v>
      </c>
      <c r="AW18" s="155">
        <f>S18-T18-U18-V18</f>
        <v>0</v>
      </c>
      <c r="AX18" s="155">
        <f>V18-W18-X18-Y18-Z18</f>
        <v>0</v>
      </c>
      <c r="AY18" s="155">
        <f>AA18-AB18-AC18-AD18</f>
        <v>0</v>
      </c>
      <c r="AZ18" s="155">
        <f>V18-W18-X18-Y18-Z18</f>
        <v>0</v>
      </c>
      <c r="BA18" s="155">
        <f>AA18-AB18-AC18-AD18</f>
        <v>0</v>
      </c>
      <c r="BB18" s="155">
        <f>AD18-AE18-AF18-AG18-AH18</f>
        <v>0</v>
      </c>
      <c r="BC18" s="155">
        <f>AI18-AJ18-AK18-AL18</f>
        <v>0</v>
      </c>
    </row>
    <row r="19" spans="1:55" ht="15.75" hidden="1">
      <c r="A19" s="70"/>
      <c r="B19" s="140"/>
      <c r="C19" s="136"/>
      <c r="D19" s="41"/>
      <c r="E19" s="41"/>
      <c r="F19" s="37"/>
      <c r="G19" s="180"/>
      <c r="H19" s="61"/>
      <c r="I19" s="37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3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</row>
    <row r="20" spans="1:55" ht="15.75" hidden="1">
      <c r="A20" s="70"/>
      <c r="B20" s="140"/>
      <c r="C20" s="136"/>
      <c r="D20" s="41"/>
      <c r="E20" s="41"/>
      <c r="F20" s="37"/>
      <c r="G20" s="180"/>
      <c r="H20" s="61"/>
      <c r="I20" s="37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3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</row>
    <row r="21" spans="1:55" ht="15.75" hidden="1">
      <c r="A21" s="70"/>
      <c r="B21" s="140"/>
      <c r="C21" s="136"/>
      <c r="D21" s="41"/>
      <c r="E21" s="41"/>
      <c r="F21" s="37"/>
      <c r="G21" s="180"/>
      <c r="H21" s="61"/>
      <c r="I21" s="37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3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</row>
    <row r="22" spans="1:55" ht="15.75" hidden="1">
      <c r="A22" s="70"/>
      <c r="B22" s="38"/>
      <c r="C22" s="136"/>
      <c r="D22" s="41"/>
      <c r="E22" s="41"/>
      <c r="F22" s="37"/>
      <c r="G22" s="180"/>
      <c r="H22" s="61"/>
      <c r="I22" s="37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3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</row>
    <row r="23" spans="1:55" ht="15.75" hidden="1">
      <c r="A23" s="70"/>
      <c r="B23" s="38"/>
      <c r="C23" s="136"/>
      <c r="D23" s="41"/>
      <c r="E23" s="41"/>
      <c r="F23" s="37"/>
      <c r="G23" s="180"/>
      <c r="H23" s="61"/>
      <c r="I23" s="37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3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</row>
    <row r="24" spans="1:55" ht="15.75" hidden="1">
      <c r="A24" s="70"/>
      <c r="B24" s="38"/>
      <c r="C24" s="136"/>
      <c r="D24" s="41"/>
      <c r="E24" s="41"/>
      <c r="F24" s="37"/>
      <c r="G24" s="180"/>
      <c r="H24" s="61"/>
      <c r="I24" s="37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3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</row>
    <row r="25" spans="1:55" ht="15.75" hidden="1">
      <c r="A25" s="70"/>
      <c r="B25" s="38"/>
      <c r="C25" s="136"/>
      <c r="D25" s="41"/>
      <c r="E25" s="41"/>
      <c r="F25" s="37"/>
      <c r="G25" s="180"/>
      <c r="H25" s="61"/>
      <c r="I25" s="37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3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</row>
    <row r="26" spans="1:55" ht="15.75" hidden="1">
      <c r="A26" s="70"/>
      <c r="B26" s="38"/>
      <c r="C26" s="136"/>
      <c r="D26" s="41"/>
      <c r="E26" s="41"/>
      <c r="F26" s="37"/>
      <c r="G26" s="180"/>
      <c r="H26" s="61"/>
      <c r="I26" s="37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3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</row>
    <row r="27" spans="1:55" ht="15.75" hidden="1">
      <c r="A27" s="70"/>
      <c r="B27" s="38"/>
      <c r="C27" s="136"/>
      <c r="D27" s="41"/>
      <c r="E27" s="41"/>
      <c r="F27" s="37"/>
      <c r="G27" s="180"/>
      <c r="H27" s="61"/>
      <c r="I27" s="37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3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</row>
    <row r="28" spans="1:55" ht="15.75" hidden="1">
      <c r="A28" s="70"/>
      <c r="B28" s="38"/>
      <c r="C28" s="136"/>
      <c r="D28" s="41"/>
      <c r="E28" s="41"/>
      <c r="F28" s="37"/>
      <c r="G28" s="180"/>
      <c r="H28" s="61"/>
      <c r="I28" s="37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3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</row>
    <row r="29" spans="1:55" s="35" customFormat="1" ht="15.75">
      <c r="A29" s="69" t="s">
        <v>127</v>
      </c>
      <c r="B29" s="142" t="s">
        <v>123</v>
      </c>
      <c r="C29" s="146"/>
      <c r="D29" s="147"/>
      <c r="E29" s="147"/>
      <c r="F29" s="144"/>
      <c r="G29" s="180"/>
      <c r="H29" s="61"/>
      <c r="I29" s="37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4"/>
      <c r="AQ29" s="1"/>
      <c r="AR29" s="155">
        <f>I29-S29-AA29-K29</f>
        <v>0</v>
      </c>
      <c r="AS29" s="155">
        <f>AI29-AL29</f>
        <v>0</v>
      </c>
      <c r="AT29" s="155">
        <f>AL29-AM29-AN29-AO29</f>
        <v>0</v>
      </c>
      <c r="AU29" s="155">
        <f>K29-L29-M29-N29</f>
        <v>0</v>
      </c>
      <c r="AV29" s="155">
        <f>N29-O29-P29-Q29-R29</f>
        <v>0</v>
      </c>
      <c r="AW29" s="155">
        <f>S29-T29-U29-V29</f>
        <v>0</v>
      </c>
      <c r="AX29" s="155">
        <f>V29-W29-X29-Y29-Z29</f>
        <v>0</v>
      </c>
      <c r="AY29" s="155">
        <f>AA29-AB29-AC29-AD29</f>
        <v>0</v>
      </c>
      <c r="AZ29" s="155">
        <f>V29-W29-X29-Y29-Z29</f>
        <v>0</v>
      </c>
      <c r="BA29" s="155">
        <f>AA29-AB29-AC29-AD29</f>
        <v>0</v>
      </c>
      <c r="BB29" s="155">
        <f>AD29-AE29-AF29-AG29-AH29</f>
        <v>0</v>
      </c>
      <c r="BC29" s="155">
        <f>AI29-AJ29-AK29-AL29</f>
        <v>0</v>
      </c>
    </row>
    <row r="30" spans="1:55" s="35" customFormat="1" ht="31.5">
      <c r="A30" s="70" t="s">
        <v>108</v>
      </c>
      <c r="B30" s="140" t="s">
        <v>111</v>
      </c>
      <c r="C30" s="36" t="s">
        <v>181</v>
      </c>
      <c r="D30" s="41">
        <v>2022</v>
      </c>
      <c r="E30" s="41">
        <v>2024</v>
      </c>
      <c r="F30" s="144"/>
      <c r="G30" s="180">
        <v>135.298426</v>
      </c>
      <c r="H30" s="61">
        <v>44287</v>
      </c>
      <c r="I30" s="180">
        <v>144.11660243871015</v>
      </c>
      <c r="J30" s="180">
        <f>I30</f>
        <v>144.11660243871015</v>
      </c>
      <c r="K30" s="180">
        <f>N30</f>
        <v>80.29185725251999</v>
      </c>
      <c r="L30" s="180"/>
      <c r="M30" s="180"/>
      <c r="N30" s="180">
        <v>80.29185725251999</v>
      </c>
      <c r="O30" s="180">
        <v>2.96658598349329</v>
      </c>
      <c r="P30" s="180">
        <f>N30-O30-Q30</f>
        <v>64.24992122694003</v>
      </c>
      <c r="Q30" s="180">
        <f>(N30-1.839757)/1.2*0.2</f>
        <v>13.075350042086667</v>
      </c>
      <c r="R30" s="180"/>
      <c r="S30" s="180">
        <f>V30</f>
        <v>34.439291499808</v>
      </c>
      <c r="T30" s="180"/>
      <c r="U30" s="180"/>
      <c r="V30" s="180">
        <v>34.439291499808</v>
      </c>
      <c r="W30" s="214">
        <v>9.24362582070007</v>
      </c>
      <c r="X30" s="180">
        <f>V30-W30-Y30</f>
        <v>19.465832929139932</v>
      </c>
      <c r="Y30" s="180">
        <f>(V30-0.060295)/1.2*0.2</f>
        <v>5.729832749968001</v>
      </c>
      <c r="Z30" s="180"/>
      <c r="AA30" s="180">
        <f>AD30</f>
        <v>29.385453686382146</v>
      </c>
      <c r="AB30" s="180"/>
      <c r="AC30" s="180"/>
      <c r="AD30" s="180">
        <v>29.385453686382146</v>
      </c>
      <c r="AE30" s="180">
        <v>8.93549946353791</v>
      </c>
      <c r="AF30" s="180">
        <f>AD30-AE30-AG30</f>
        <v>15.562664941780543</v>
      </c>
      <c r="AG30" s="180">
        <f>(AD30-0.061718)/1.2*0.2</f>
        <v>4.887289281063691</v>
      </c>
      <c r="AH30" s="180"/>
      <c r="AI30" s="180">
        <f>SUM(AJ30:AL30)+AP30</f>
        <v>144.11660243871015</v>
      </c>
      <c r="AJ30" s="180"/>
      <c r="AK30" s="180"/>
      <c r="AL30" s="180">
        <f>SUM(AM30:AO30)</f>
        <v>144.11660243871015</v>
      </c>
      <c r="AM30" s="180">
        <f>O30+W30+AE30</f>
        <v>21.145711267731272</v>
      </c>
      <c r="AN30" s="180">
        <f>P30+X30+AF30</f>
        <v>99.2784190978605</v>
      </c>
      <c r="AO30" s="180">
        <f>Q30+Y30+AG30</f>
        <v>23.692472073118356</v>
      </c>
      <c r="AP30" s="183"/>
      <c r="AQ30" s="1"/>
      <c r="AR30" s="155">
        <f>I30-S30-AA30-K30</f>
        <v>0</v>
      </c>
      <c r="AS30" s="155">
        <f>AI30-AL30</f>
        <v>0</v>
      </c>
      <c r="AT30" s="155">
        <f>AL30-AM30-AN30-AO30</f>
        <v>0</v>
      </c>
      <c r="AU30" s="155">
        <f>K30-L30-M30-N30</f>
        <v>0</v>
      </c>
      <c r="AV30" s="155">
        <f>N30-O30-P30-Q30-R30</f>
        <v>1.7763568394002505E-15</v>
      </c>
      <c r="AW30" s="155">
        <f>S30-T30-U30-V30</f>
        <v>0</v>
      </c>
      <c r="AX30" s="155">
        <f>V30-W30-X30-Y30-Z30</f>
        <v>0</v>
      </c>
      <c r="AY30" s="155">
        <f>AA30-AB30-AC30-AD30</f>
        <v>0</v>
      </c>
      <c r="AZ30" s="155">
        <f>V30-W30-X30-Y30-Z30</f>
        <v>0</v>
      </c>
      <c r="BA30" s="155">
        <f>AA30-AB30-AC30-AD30</f>
        <v>0</v>
      </c>
      <c r="BB30" s="155">
        <f>AD30-AE30-AF30-AG30-AH30</f>
        <v>-8.881784197001252E-16</v>
      </c>
      <c r="BC30" s="155">
        <f>AI30-AJ30-AK30-AL30</f>
        <v>0</v>
      </c>
    </row>
    <row r="31" spans="1:55" s="35" customFormat="1" ht="19.5" thickBot="1">
      <c r="A31" s="69" t="s">
        <v>126</v>
      </c>
      <c r="B31" s="153" t="s">
        <v>122</v>
      </c>
      <c r="C31" s="36"/>
      <c r="D31" s="41"/>
      <c r="E31" s="41"/>
      <c r="F31" s="144"/>
      <c r="G31" s="180"/>
      <c r="H31" s="61"/>
      <c r="I31" s="37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4"/>
      <c r="AQ31" s="1"/>
      <c r="AR31" s="155">
        <f>I31-S31-AA31-K31</f>
        <v>0</v>
      </c>
      <c r="AS31" s="155">
        <f>AI31-AL31</f>
        <v>0</v>
      </c>
      <c r="AT31" s="155">
        <f>AL31-AM31-AN31-AO31</f>
        <v>0</v>
      </c>
      <c r="AU31" s="155">
        <f>K31-L31-M31-N31</f>
        <v>0</v>
      </c>
      <c r="AV31" s="155">
        <f>N31-O31-P31-Q31-R31</f>
        <v>0</v>
      </c>
      <c r="AW31" s="155">
        <f>S31-T31-U31-V31</f>
        <v>0</v>
      </c>
      <c r="AX31" s="155">
        <f>V31-W31-X31-Y31-Z31</f>
        <v>0</v>
      </c>
      <c r="AY31" s="155">
        <f>AA31-AB31-AC31-AD31</f>
        <v>0</v>
      </c>
      <c r="AZ31" s="155">
        <f>V31-W31-X31-Y31-Z31</f>
        <v>0</v>
      </c>
      <c r="BA31" s="155">
        <f>AA31-AB31-AC31-AD31</f>
        <v>0</v>
      </c>
      <c r="BB31" s="155">
        <f>AD31-AE31-AF31-AG31-AH31</f>
        <v>0</v>
      </c>
      <c r="BC31" s="155">
        <f>AI31-AJ31-AK31-AL31</f>
        <v>0</v>
      </c>
    </row>
    <row r="32" spans="1:55" ht="15.75" hidden="1">
      <c r="A32" s="70"/>
      <c r="B32" s="38"/>
      <c r="C32" s="136"/>
      <c r="D32" s="41"/>
      <c r="E32" s="41"/>
      <c r="F32" s="37"/>
      <c r="G32" s="180"/>
      <c r="H32" s="61"/>
      <c r="I32" s="37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3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</row>
    <row r="33" spans="1:55" ht="17.25" hidden="1" thickBot="1">
      <c r="A33" s="70"/>
      <c r="B33" s="38"/>
      <c r="C33" s="136"/>
      <c r="D33" s="41"/>
      <c r="E33" s="41"/>
      <c r="F33" s="37"/>
      <c r="G33" s="180"/>
      <c r="H33" s="61"/>
      <c r="I33" s="37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1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3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</row>
    <row r="34" spans="1:55" s="35" customFormat="1" ht="16.5" thickBot="1">
      <c r="A34" s="103"/>
      <c r="B34" s="173" t="s">
        <v>131</v>
      </c>
      <c r="C34" s="174"/>
      <c r="D34" s="175"/>
      <c r="E34" s="175"/>
      <c r="F34" s="176"/>
      <c r="G34" s="182">
        <f>SUM(G13:G33)</f>
        <v>135.298426</v>
      </c>
      <c r="H34" s="177"/>
      <c r="I34" s="176">
        <f>SUM(I13:I33)</f>
        <v>144.11660243871015</v>
      </c>
      <c r="J34" s="182">
        <f>SUM(J13:J33)</f>
        <v>144.11660243871015</v>
      </c>
      <c r="K34" s="182">
        <f>SUM(K13:K33)</f>
        <v>80.29185725251999</v>
      </c>
      <c r="L34" s="182"/>
      <c r="M34" s="182"/>
      <c r="N34" s="182">
        <f>SUM(N13:N33)</f>
        <v>80.29185725251999</v>
      </c>
      <c r="O34" s="176">
        <f>SUM(O13:O33)</f>
        <v>2.96658598349329</v>
      </c>
      <c r="P34" s="182">
        <f>SUM(P13:P33)</f>
        <v>64.24992122694003</v>
      </c>
      <c r="Q34" s="182">
        <f>SUM(Q13:Q33)</f>
        <v>13.075350042086667</v>
      </c>
      <c r="R34" s="182"/>
      <c r="S34" s="182">
        <f>SUM(S13:S33)</f>
        <v>34.439291499808</v>
      </c>
      <c r="T34" s="182"/>
      <c r="U34" s="182"/>
      <c r="V34" s="182">
        <f>SUM(V13:V33)</f>
        <v>34.439291499808</v>
      </c>
      <c r="W34" s="182">
        <f>SUM(W13:W33)</f>
        <v>9.24362582070007</v>
      </c>
      <c r="X34" s="182">
        <f>SUM(X13:X33)</f>
        <v>19.465832929139932</v>
      </c>
      <c r="Y34" s="182">
        <f>SUM(Y13:Y33)</f>
        <v>5.729832749968001</v>
      </c>
      <c r="Z34" s="182"/>
      <c r="AA34" s="182">
        <f>SUM(AA13:AA33)</f>
        <v>29.385453686382146</v>
      </c>
      <c r="AB34" s="182"/>
      <c r="AC34" s="182"/>
      <c r="AD34" s="182">
        <f>SUM(AD13:AD33)</f>
        <v>29.385453686382146</v>
      </c>
      <c r="AE34" s="182">
        <f>SUM(AE13:AE33)</f>
        <v>8.93549946353791</v>
      </c>
      <c r="AF34" s="182">
        <f>SUM(AF13:AF33)</f>
        <v>15.562664941780543</v>
      </c>
      <c r="AG34" s="182">
        <f>SUM(AG13:AG33)</f>
        <v>4.887289281063691</v>
      </c>
      <c r="AH34" s="182"/>
      <c r="AI34" s="182">
        <f aca="true" t="shared" si="0" ref="AI34:AO34">SUM(AI13:AI33)</f>
        <v>144.11660243871015</v>
      </c>
      <c r="AJ34" s="182">
        <f t="shared" si="0"/>
        <v>0</v>
      </c>
      <c r="AK34" s="182">
        <f t="shared" si="0"/>
        <v>0</v>
      </c>
      <c r="AL34" s="182">
        <f t="shared" si="0"/>
        <v>144.11660243871015</v>
      </c>
      <c r="AM34" s="176">
        <f t="shared" si="0"/>
        <v>21.145711267731272</v>
      </c>
      <c r="AN34" s="182">
        <f t="shared" si="0"/>
        <v>99.2784190978605</v>
      </c>
      <c r="AO34" s="182">
        <f t="shared" si="0"/>
        <v>23.692472073118356</v>
      </c>
      <c r="AP34" s="185"/>
      <c r="AQ34" s="1"/>
      <c r="AR34" s="155">
        <f>I34-S34-AA34-K34</f>
        <v>0</v>
      </c>
      <c r="AS34" s="155">
        <f>AI34-AL34</f>
        <v>0</v>
      </c>
      <c r="AT34" s="155">
        <f>AL34-AM34-AN34-AO34</f>
        <v>0</v>
      </c>
      <c r="AU34" s="155">
        <f>K34-L34-M34-N34</f>
        <v>0</v>
      </c>
      <c r="AV34" s="155">
        <f>N34-O34-P34-Q34-R34</f>
        <v>1.7763568394002505E-15</v>
      </c>
      <c r="AW34" s="155">
        <f>S34-T34-U34-V34</f>
        <v>0</v>
      </c>
      <c r="AX34" s="155">
        <f>V34-W34-X34-Y34-Z34</f>
        <v>0</v>
      </c>
      <c r="AY34" s="155">
        <f>AA34-AB34-AC34-AD34</f>
        <v>0</v>
      </c>
      <c r="AZ34" s="155">
        <f>V34-W34-X34-Y34-Z34</f>
        <v>0</v>
      </c>
      <c r="BA34" s="155">
        <f>AA34-AB34-AC34-AD34</f>
        <v>0</v>
      </c>
      <c r="BB34" s="155">
        <f>AD34-AE34-AF34-AG34-AH34</f>
        <v>-8.881784197001252E-16</v>
      </c>
      <c r="BC34" s="155">
        <f>AI34-AJ34-AK34-AL34</f>
        <v>0</v>
      </c>
    </row>
    <row r="35" spans="1:42" ht="18.75">
      <c r="A35" s="240"/>
      <c r="B35" s="240"/>
      <c r="C35" s="40"/>
      <c r="D35" s="40"/>
      <c r="E35" s="40"/>
      <c r="F35" s="40"/>
      <c r="G35" s="51"/>
      <c r="H35" s="44"/>
      <c r="I35" s="51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</row>
    <row r="36" spans="1:41" ht="28.5" customHeight="1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E36" s="44"/>
      <c r="AF36" s="44"/>
      <c r="AG36" s="44"/>
      <c r="AH36" s="40"/>
      <c r="AI36" s="40"/>
      <c r="AM36" s="1"/>
      <c r="AN36" s="1"/>
      <c r="AO36" s="1"/>
    </row>
    <row r="37" spans="1:41" ht="23.25" customHeight="1" hidden="1">
      <c r="A37" s="11"/>
      <c r="B37" s="11"/>
      <c r="C37" s="11"/>
      <c r="D37" s="11"/>
      <c r="E37" s="11"/>
      <c r="F37" s="11"/>
      <c r="G37" s="52"/>
      <c r="H37" s="11"/>
      <c r="I37" s="11"/>
      <c r="J37" s="11"/>
      <c r="K37" s="40"/>
      <c r="O37" s="44"/>
      <c r="P37" s="44"/>
      <c r="Q37" s="44"/>
      <c r="S37" s="40"/>
      <c r="W37" s="44"/>
      <c r="X37" s="44"/>
      <c r="Y37" s="44"/>
      <c r="AA37" s="40"/>
      <c r="AE37" s="44"/>
      <c r="AF37" s="44"/>
      <c r="AG37" s="44"/>
      <c r="AL37" s="40"/>
      <c r="AM37" s="40"/>
      <c r="AN37" s="1"/>
      <c r="AO37" s="1"/>
    </row>
    <row r="38" spans="3:41" ht="16.5" customHeight="1" hidden="1">
      <c r="C38" s="11"/>
      <c r="G38" s="111"/>
      <c r="I38" s="111"/>
      <c r="K38" s="111"/>
      <c r="O38" s="215">
        <f>O30+P30</f>
        <v>67.21650721043332</v>
      </c>
      <c r="P38" s="44"/>
      <c r="Q38" s="44"/>
      <c r="S38" s="111"/>
      <c r="W38" s="51">
        <f>W30+X30</f>
        <v>28.709458749840003</v>
      </c>
      <c r="X38" s="44"/>
      <c r="Y38" s="44"/>
      <c r="AA38" s="111"/>
      <c r="AE38" s="44">
        <f>AE30+AF30</f>
        <v>24.498164405318455</v>
      </c>
      <c r="AF38" s="44"/>
      <c r="AG38" s="44"/>
      <c r="AI38" s="40"/>
      <c r="AL38" s="111"/>
      <c r="AM38" s="1"/>
      <c r="AN38" s="1"/>
      <c r="AO38" s="1"/>
    </row>
    <row r="39" spans="3:41" ht="15.75" hidden="1">
      <c r="C39" s="11"/>
      <c r="G39" s="111"/>
      <c r="I39" s="111"/>
      <c r="K39" s="111"/>
      <c r="O39" s="1"/>
      <c r="P39" s="1"/>
      <c r="Q39" s="1"/>
      <c r="R39" s="40"/>
      <c r="S39" s="111"/>
      <c r="W39" s="40"/>
      <c r="X39" s="1"/>
      <c r="Y39" s="1"/>
      <c r="AA39" s="111"/>
      <c r="AE39" s="40"/>
      <c r="AF39" s="40"/>
      <c r="AG39" s="1"/>
      <c r="AL39" s="111"/>
      <c r="AM39" s="1"/>
      <c r="AN39" s="1"/>
      <c r="AO39" s="1"/>
    </row>
    <row r="40" spans="2:42" ht="18" customHeight="1" hidden="1">
      <c r="B40" s="11"/>
      <c r="C40" s="11"/>
      <c r="D40" s="11"/>
      <c r="E40" s="11"/>
      <c r="F40" s="11"/>
      <c r="G40" s="167">
        <f>G34-G33-G32-G30-G28-G24-G23-G22-G21-G20-G19-G17-G16-G15-G14-G27-G26-G25</f>
        <v>0</v>
      </c>
      <c r="H40" s="145"/>
      <c r="I40" s="167">
        <f aca="true" t="shared" si="1" ref="I40:AP40">I34-I33-I32-I30-I28-I24-I23-I22-I21-I20-I19-I17-I16-I15-I14-I27-I26-I25</f>
        <v>0</v>
      </c>
      <c r="J40" s="167">
        <f t="shared" si="1"/>
        <v>0</v>
      </c>
      <c r="K40" s="167">
        <f t="shared" si="1"/>
        <v>0</v>
      </c>
      <c r="L40" s="167">
        <f t="shared" si="1"/>
        <v>0</v>
      </c>
      <c r="M40" s="167">
        <f t="shared" si="1"/>
        <v>0</v>
      </c>
      <c r="N40" s="167">
        <f t="shared" si="1"/>
        <v>0</v>
      </c>
      <c r="O40" s="167">
        <f t="shared" si="1"/>
        <v>0</v>
      </c>
      <c r="P40" s="167">
        <f t="shared" si="1"/>
        <v>0</v>
      </c>
      <c r="Q40" s="167">
        <f t="shared" si="1"/>
        <v>0</v>
      </c>
      <c r="R40" s="167">
        <f t="shared" si="1"/>
        <v>0</v>
      </c>
      <c r="S40" s="167">
        <f t="shared" si="1"/>
        <v>0</v>
      </c>
      <c r="T40" s="167">
        <f t="shared" si="1"/>
        <v>0</v>
      </c>
      <c r="U40" s="167">
        <f t="shared" si="1"/>
        <v>0</v>
      </c>
      <c r="V40" s="167">
        <f t="shared" si="1"/>
        <v>0</v>
      </c>
      <c r="W40" s="167">
        <f t="shared" si="1"/>
        <v>0</v>
      </c>
      <c r="X40" s="167">
        <f t="shared" si="1"/>
        <v>0</v>
      </c>
      <c r="Y40" s="167">
        <f t="shared" si="1"/>
        <v>0</v>
      </c>
      <c r="Z40" s="167">
        <f t="shared" si="1"/>
        <v>0</v>
      </c>
      <c r="AA40" s="167">
        <f t="shared" si="1"/>
        <v>0</v>
      </c>
      <c r="AB40" s="167">
        <f t="shared" si="1"/>
        <v>0</v>
      </c>
      <c r="AC40" s="167">
        <f t="shared" si="1"/>
        <v>0</v>
      </c>
      <c r="AD40" s="167">
        <f t="shared" si="1"/>
        <v>0</v>
      </c>
      <c r="AE40" s="167">
        <f t="shared" si="1"/>
        <v>0</v>
      </c>
      <c r="AF40" s="167">
        <f t="shared" si="1"/>
        <v>0</v>
      </c>
      <c r="AG40" s="167">
        <f t="shared" si="1"/>
        <v>0</v>
      </c>
      <c r="AH40" s="167">
        <f t="shared" si="1"/>
        <v>0</v>
      </c>
      <c r="AI40" s="167">
        <f t="shared" si="1"/>
        <v>0</v>
      </c>
      <c r="AJ40" s="167">
        <f t="shared" si="1"/>
        <v>0</v>
      </c>
      <c r="AK40" s="167">
        <f t="shared" si="1"/>
        <v>0</v>
      </c>
      <c r="AL40" s="167">
        <f t="shared" si="1"/>
        <v>0</v>
      </c>
      <c r="AM40" s="167">
        <f t="shared" si="1"/>
        <v>0</v>
      </c>
      <c r="AN40" s="167">
        <f t="shared" si="1"/>
        <v>0</v>
      </c>
      <c r="AO40" s="167">
        <f t="shared" si="1"/>
        <v>0</v>
      </c>
      <c r="AP40" s="167">
        <f t="shared" si="1"/>
        <v>0</v>
      </c>
    </row>
    <row r="41" spans="1:41" ht="18" customHeight="1" hidden="1">
      <c r="A41" s="11"/>
      <c r="B41" s="11"/>
      <c r="C41" s="11"/>
      <c r="D41" s="11"/>
      <c r="E41" s="11"/>
      <c r="F41" s="11"/>
      <c r="G41" s="53"/>
      <c r="H41" s="11"/>
      <c r="I41" s="11"/>
      <c r="O41" s="40"/>
      <c r="P41" s="1"/>
      <c r="Q41" s="1"/>
      <c r="W41" s="40"/>
      <c r="X41" s="1"/>
      <c r="Y41" s="1"/>
      <c r="AE41" s="40"/>
      <c r="AF41" s="1"/>
      <c r="AG41" s="1"/>
      <c r="AM41" s="1"/>
      <c r="AN41" s="1"/>
      <c r="AO41" s="1"/>
    </row>
    <row r="42" spans="1:41" ht="15.75" hidden="1">
      <c r="A42" s="54"/>
      <c r="B42" s="54"/>
      <c r="C42" s="11"/>
      <c r="D42" s="54"/>
      <c r="E42" s="54"/>
      <c r="F42" s="54"/>
      <c r="G42" s="57"/>
      <c r="H42" s="54"/>
      <c r="O42" s="1"/>
      <c r="P42" s="1"/>
      <c r="Q42" s="1"/>
      <c r="W42" s="1"/>
      <c r="X42" s="1"/>
      <c r="Y42" s="1"/>
      <c r="AE42" s="1"/>
      <c r="AF42" s="1"/>
      <c r="AG42" s="1"/>
      <c r="AM42" s="1"/>
      <c r="AN42" s="1"/>
      <c r="AO42" s="1"/>
    </row>
    <row r="43" spans="2:23" ht="15.75" hidden="1">
      <c r="B43" s="55"/>
      <c r="C43" s="55"/>
      <c r="D43" s="55"/>
      <c r="E43" s="55"/>
      <c r="F43" s="55"/>
      <c r="G43" s="58"/>
      <c r="H43" s="55"/>
      <c r="I43" s="55"/>
      <c r="W43" s="1"/>
    </row>
    <row r="44" spans="2:9" ht="15.75" hidden="1">
      <c r="B44" s="11"/>
      <c r="C44" s="11"/>
      <c r="D44" s="11"/>
      <c r="E44" s="11"/>
      <c r="F44" s="11"/>
      <c r="G44" s="53"/>
      <c r="H44" s="11"/>
      <c r="I44" s="11"/>
    </row>
    <row r="45" spans="2:9" ht="15.75" hidden="1">
      <c r="B45" s="55"/>
      <c r="C45" s="55"/>
      <c r="D45" s="55"/>
      <c r="E45" s="55"/>
      <c r="F45" s="55"/>
      <c r="G45" s="59"/>
      <c r="H45" s="55"/>
      <c r="I45" s="55"/>
    </row>
    <row r="46" spans="2:9" ht="15.75" hidden="1">
      <c r="B46" s="12"/>
      <c r="C46" s="12"/>
      <c r="D46" s="12"/>
      <c r="E46" s="12"/>
      <c r="F46" s="12"/>
      <c r="G46" s="60"/>
      <c r="H46" s="12"/>
      <c r="I46" s="12"/>
    </row>
    <row r="47" spans="2:7" ht="15.75" hidden="1">
      <c r="B47" s="12"/>
      <c r="G47" s="56"/>
    </row>
    <row r="48" spans="2:9" ht="15.75" hidden="1">
      <c r="B48" s="235"/>
      <c r="C48" s="235"/>
      <c r="D48" s="235"/>
      <c r="E48" s="235"/>
      <c r="F48" s="235"/>
      <c r="G48" s="235"/>
      <c r="H48" s="235"/>
      <c r="I48" s="235"/>
    </row>
    <row r="49" ht="15.75" hidden="1"/>
    <row r="50" ht="15.75" hidden="1">
      <c r="S50" s="130"/>
    </row>
    <row r="51" ht="15.75" hidden="1"/>
  </sheetData>
  <sheetProtection/>
  <mergeCells count="20">
    <mergeCell ref="AA9:AH10"/>
    <mergeCell ref="AI9:AP10"/>
    <mergeCell ref="B48:I48"/>
    <mergeCell ref="D9:D11"/>
    <mergeCell ref="J9:J10"/>
    <mergeCell ref="F10:H10"/>
    <mergeCell ref="A36:AC36"/>
    <mergeCell ref="A35:B35"/>
    <mergeCell ref="B9:B11"/>
    <mergeCell ref="E9:E10"/>
    <mergeCell ref="A3:Z3"/>
    <mergeCell ref="A4:Z4"/>
    <mergeCell ref="A6:Z6"/>
    <mergeCell ref="A7:Z7"/>
    <mergeCell ref="A9:A11"/>
    <mergeCell ref="K9:R10"/>
    <mergeCell ref="S9:Z10"/>
    <mergeCell ref="I9:I10"/>
    <mergeCell ref="C9:C11"/>
    <mergeCell ref="F9:H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29 O29:Q29 G13 O13:Q13 G21:G22 O19:P23 W19:W28 W32:W33 AE22:AE28 AE16:AE17 W14:W17 O30 O32:O33 AE30 AE33 W30 AE19:AE20 O25:P28">
      <formula1>900</formula1>
    </dataValidation>
  </dataValidations>
  <printOptions/>
  <pageMargins left="0.7874015748031497" right="0.3937007874015748" top="0.5905511811023623" bottom="0.3937007874015748" header="0.2755905511811024" footer="0.2755905511811024"/>
  <pageSetup fitToWidth="2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5"/>
  <sheetViews>
    <sheetView view="pageBreakPreview" zoomScale="55" zoomScaleNormal="78" zoomScaleSheetLayoutView="55" zoomScalePageLayoutView="0" workbookViewId="0" topLeftCell="A1">
      <selection activeCell="P1" sqref="P1:Q16384"/>
    </sheetView>
  </sheetViews>
  <sheetFormatPr defaultColWidth="9.00390625" defaultRowHeight="12.75"/>
  <cols>
    <col min="1" max="1" width="12.375" style="1" customWidth="1"/>
    <col min="2" max="2" width="94.125" style="1" customWidth="1"/>
    <col min="3" max="3" width="15.125" style="1" customWidth="1"/>
    <col min="4" max="4" width="11.625" style="1" customWidth="1"/>
    <col min="5" max="5" width="14.875" style="1" customWidth="1"/>
    <col min="6" max="6" width="30.75390625" style="1" customWidth="1"/>
    <col min="7" max="14" width="15.00390625" style="1" bestFit="1" customWidth="1"/>
    <col min="15" max="15" width="19.25390625" style="1" bestFit="1" customWidth="1"/>
    <col min="16" max="16" width="9.875" style="1" hidden="1" customWidth="1"/>
    <col min="17" max="17" width="11.25390625" style="1" hidden="1" customWidth="1"/>
    <col min="18" max="18" width="14.00390625" style="1" customWidth="1"/>
    <col min="19" max="19" width="6.875" style="1" customWidth="1"/>
    <col min="20" max="20" width="9.625" style="1" customWidth="1"/>
    <col min="21" max="21" width="6.375" style="1" customWidth="1"/>
    <col min="22" max="22" width="8.375" style="1" customWidth="1"/>
    <col min="23" max="23" width="11.375" style="1" customWidth="1"/>
    <col min="24" max="24" width="9.00390625" style="1" customWidth="1"/>
    <col min="25" max="25" width="7.75390625" style="1" customWidth="1"/>
    <col min="26" max="26" width="10.25390625" style="1" customWidth="1"/>
    <col min="27" max="27" width="7.00390625" style="1" customWidth="1"/>
    <col min="28" max="28" width="7.75390625" style="1" customWidth="1"/>
    <col min="29" max="29" width="10.75390625" style="1" customWidth="1"/>
    <col min="30" max="30" width="8.375" style="1" customWidth="1"/>
    <col min="31" max="37" width="8.25390625" style="1" customWidth="1"/>
    <col min="38" max="38" width="9.875" style="1" customWidth="1"/>
    <col min="39" max="39" width="7.00390625" style="1" customWidth="1"/>
    <col min="40" max="40" width="7.875" style="1" customWidth="1"/>
    <col min="41" max="41" width="11.00390625" style="1" customWidth="1"/>
    <col min="42" max="42" width="7.75390625" style="1" customWidth="1"/>
    <col min="43" max="43" width="8.875" style="1" customWidth="1"/>
    <col min="44" max="16384" width="9.125" style="1" customWidth="1"/>
  </cols>
  <sheetData>
    <row r="1" ht="15.75">
      <c r="O1" s="48" t="s">
        <v>86</v>
      </c>
    </row>
    <row r="2" ht="18.75">
      <c r="O2" s="3"/>
    </row>
    <row r="3" spans="1:15" ht="18.75">
      <c r="A3" s="241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1:46" ht="18.75">
      <c r="A4" s="241" t="s">
        <v>75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8" ht="18.75">
      <c r="A6" s="218" t="str">
        <f>'прил.1'!A6</f>
        <v>ООО "РЭК"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</row>
    <row r="7" spans="1:48" ht="15.75">
      <c r="A7" s="220" t="s">
        <v>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</row>
    <row r="8" spans="1:15" ht="15.75" customHeight="1" thickBot="1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</row>
    <row r="9" spans="1:15" ht="82.5" customHeight="1">
      <c r="A9" s="221" t="s">
        <v>3</v>
      </c>
      <c r="B9" s="229" t="s">
        <v>67</v>
      </c>
      <c r="C9" s="229" t="s">
        <v>68</v>
      </c>
      <c r="D9" s="231" t="s">
        <v>6</v>
      </c>
      <c r="E9" s="229" t="s">
        <v>76</v>
      </c>
      <c r="F9" s="229" t="s">
        <v>77</v>
      </c>
      <c r="G9" s="229" t="s">
        <v>113</v>
      </c>
      <c r="H9" s="229"/>
      <c r="I9" s="229"/>
      <c r="J9" s="245" t="s">
        <v>114</v>
      </c>
      <c r="K9" s="245"/>
      <c r="L9" s="229" t="s">
        <v>112</v>
      </c>
      <c r="M9" s="229"/>
      <c r="N9" s="229"/>
      <c r="O9" s="246"/>
    </row>
    <row r="10" spans="1:15" ht="40.5" customHeight="1">
      <c r="A10" s="222"/>
      <c r="B10" s="230"/>
      <c r="C10" s="230"/>
      <c r="D10" s="232"/>
      <c r="E10" s="230"/>
      <c r="F10" s="230"/>
      <c r="G10" s="236" t="s">
        <v>11</v>
      </c>
      <c r="H10" s="237"/>
      <c r="I10" s="237"/>
      <c r="J10" s="236" t="s">
        <v>171</v>
      </c>
      <c r="K10" s="238"/>
      <c r="L10" s="24" t="s">
        <v>110</v>
      </c>
      <c r="M10" s="24" t="s">
        <v>166</v>
      </c>
      <c r="N10" s="24" t="s">
        <v>172</v>
      </c>
      <c r="O10" s="243" t="s">
        <v>12</v>
      </c>
    </row>
    <row r="11" spans="1:15" ht="104.25">
      <c r="A11" s="222"/>
      <c r="B11" s="230"/>
      <c r="C11" s="230"/>
      <c r="D11" s="232"/>
      <c r="E11" s="27" t="s">
        <v>11</v>
      </c>
      <c r="F11" s="27" t="s">
        <v>13</v>
      </c>
      <c r="G11" s="7" t="s">
        <v>78</v>
      </c>
      <c r="H11" s="28" t="s">
        <v>79</v>
      </c>
      <c r="I11" s="28" t="s">
        <v>80</v>
      </c>
      <c r="J11" s="7" t="s">
        <v>81</v>
      </c>
      <c r="K11" s="7" t="s">
        <v>82</v>
      </c>
      <c r="L11" s="6" t="s">
        <v>11</v>
      </c>
      <c r="M11" s="6" t="s">
        <v>11</v>
      </c>
      <c r="N11" s="6" t="s">
        <v>11</v>
      </c>
      <c r="O11" s="243"/>
    </row>
    <row r="12" spans="1:15" ht="19.5" customHeight="1">
      <c r="A12" s="67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106">
        <v>15</v>
      </c>
    </row>
    <row r="13" spans="1:17" ht="16.5">
      <c r="A13" s="74" t="str">
        <f>'прил.1'!A13</f>
        <v>1.</v>
      </c>
      <c r="B13" s="150" t="s">
        <v>106</v>
      </c>
      <c r="C13" s="151"/>
      <c r="D13" s="41"/>
      <c r="E13" s="41"/>
      <c r="F13" s="152"/>
      <c r="G13" s="152"/>
      <c r="H13" s="152"/>
      <c r="I13" s="42"/>
      <c r="J13" s="42"/>
      <c r="K13" s="37"/>
      <c r="L13" s="46"/>
      <c r="M13" s="42"/>
      <c r="N13" s="42"/>
      <c r="O13" s="75"/>
      <c r="P13" s="107"/>
      <c r="Q13" s="107"/>
    </row>
    <row r="14" spans="1:21" ht="15.75" hidden="1">
      <c r="A14" s="70"/>
      <c r="B14" s="38"/>
      <c r="C14" s="65"/>
      <c r="D14" s="112"/>
      <c r="E14" s="112"/>
      <c r="F14" s="180"/>
      <c r="G14" s="180"/>
      <c r="H14" s="180"/>
      <c r="I14" s="187"/>
      <c r="J14" s="187"/>
      <c r="K14" s="180"/>
      <c r="L14" s="188"/>
      <c r="M14" s="188"/>
      <c r="N14" s="188"/>
      <c r="O14" s="190"/>
      <c r="P14" s="40"/>
      <c r="Q14" s="179"/>
      <c r="R14" s="107"/>
      <c r="S14" s="107"/>
      <c r="T14" s="40"/>
      <c r="U14" s="107"/>
    </row>
    <row r="15" spans="1:21" ht="15.75" hidden="1">
      <c r="A15" s="70"/>
      <c r="B15" s="132"/>
      <c r="C15" s="133"/>
      <c r="D15" s="134"/>
      <c r="E15" s="134"/>
      <c r="F15" s="180"/>
      <c r="G15" s="180"/>
      <c r="H15" s="180"/>
      <c r="I15" s="187"/>
      <c r="J15" s="187"/>
      <c r="K15" s="180"/>
      <c r="L15" s="188"/>
      <c r="M15" s="188"/>
      <c r="N15" s="188"/>
      <c r="O15" s="190"/>
      <c r="P15" s="40"/>
      <c r="Q15" s="179"/>
      <c r="R15" s="40"/>
      <c r="T15" s="40"/>
      <c r="U15" s="107"/>
    </row>
    <row r="16" spans="1:21" ht="15.75" hidden="1">
      <c r="A16" s="70"/>
      <c r="B16" s="132"/>
      <c r="C16" s="133"/>
      <c r="D16" s="134"/>
      <c r="E16" s="134"/>
      <c r="F16" s="180"/>
      <c r="G16" s="180"/>
      <c r="H16" s="180"/>
      <c r="I16" s="187"/>
      <c r="J16" s="187"/>
      <c r="K16" s="180"/>
      <c r="L16" s="188"/>
      <c r="M16" s="188"/>
      <c r="N16" s="188"/>
      <c r="O16" s="190"/>
      <c r="P16" s="40"/>
      <c r="Q16" s="179"/>
      <c r="R16" s="40"/>
      <c r="T16" s="40"/>
      <c r="U16" s="107"/>
    </row>
    <row r="17" spans="1:21" ht="15.75" hidden="1">
      <c r="A17" s="70"/>
      <c r="B17" s="132"/>
      <c r="C17" s="133"/>
      <c r="D17" s="134"/>
      <c r="E17" s="134"/>
      <c r="F17" s="180"/>
      <c r="G17" s="180"/>
      <c r="H17" s="180"/>
      <c r="I17" s="187"/>
      <c r="J17" s="187"/>
      <c r="K17" s="180"/>
      <c r="L17" s="188"/>
      <c r="M17" s="188"/>
      <c r="N17" s="188"/>
      <c r="O17" s="190"/>
      <c r="P17" s="40"/>
      <c r="Q17" s="179"/>
      <c r="R17" s="40"/>
      <c r="T17" s="40"/>
      <c r="U17" s="107"/>
    </row>
    <row r="18" spans="1:21" ht="15.75">
      <c r="A18" s="74" t="str">
        <f>'прил.1'!A18</f>
        <v>2.</v>
      </c>
      <c r="B18" s="142" t="s">
        <v>107</v>
      </c>
      <c r="C18" s="131"/>
      <c r="D18" s="41"/>
      <c r="E18" s="41"/>
      <c r="F18" s="187"/>
      <c r="G18" s="187"/>
      <c r="H18" s="187"/>
      <c r="I18" s="187"/>
      <c r="J18" s="187"/>
      <c r="K18" s="187"/>
      <c r="L18" s="187"/>
      <c r="M18" s="187"/>
      <c r="N18" s="188"/>
      <c r="O18" s="189"/>
      <c r="P18" s="40">
        <f>O18-G18</f>
        <v>0</v>
      </c>
      <c r="Q18" s="179">
        <f>O18-N18-M18-L18</f>
        <v>0</v>
      </c>
      <c r="T18" s="40"/>
      <c r="U18" s="107"/>
    </row>
    <row r="19" spans="1:21" ht="15.75" hidden="1">
      <c r="A19" s="70"/>
      <c r="B19" s="140"/>
      <c r="C19" s="141"/>
      <c r="D19" s="112"/>
      <c r="E19" s="112"/>
      <c r="F19" s="186"/>
      <c r="G19" s="180"/>
      <c r="H19" s="180"/>
      <c r="I19" s="187"/>
      <c r="J19" s="187"/>
      <c r="K19" s="180"/>
      <c r="L19" s="188"/>
      <c r="M19" s="188"/>
      <c r="N19" s="188"/>
      <c r="O19" s="190"/>
      <c r="P19" s="40"/>
      <c r="Q19" s="179"/>
      <c r="T19" s="40"/>
      <c r="U19" s="107"/>
    </row>
    <row r="20" spans="1:21" ht="15.75" hidden="1">
      <c r="A20" s="70"/>
      <c r="B20" s="140"/>
      <c r="C20" s="141"/>
      <c r="D20" s="112"/>
      <c r="E20" s="112"/>
      <c r="F20" s="186"/>
      <c r="G20" s="180"/>
      <c r="H20" s="180"/>
      <c r="I20" s="187"/>
      <c r="J20" s="187"/>
      <c r="K20" s="180"/>
      <c r="L20" s="188"/>
      <c r="M20" s="188"/>
      <c r="N20" s="188"/>
      <c r="O20" s="190"/>
      <c r="P20" s="40"/>
      <c r="Q20" s="179"/>
      <c r="T20" s="40"/>
      <c r="U20" s="107"/>
    </row>
    <row r="21" spans="1:21" ht="15.75" hidden="1">
      <c r="A21" s="70"/>
      <c r="B21" s="140"/>
      <c r="C21" s="141"/>
      <c r="D21" s="112"/>
      <c r="E21" s="112"/>
      <c r="F21" s="186"/>
      <c r="G21" s="180"/>
      <c r="H21" s="180"/>
      <c r="I21" s="187"/>
      <c r="J21" s="187"/>
      <c r="K21" s="180"/>
      <c r="L21" s="188"/>
      <c r="M21" s="188"/>
      <c r="N21" s="188"/>
      <c r="O21" s="190"/>
      <c r="P21" s="40"/>
      <c r="Q21" s="179"/>
      <c r="T21" s="40"/>
      <c r="U21" s="107"/>
    </row>
    <row r="22" spans="1:21" ht="15.75" hidden="1">
      <c r="A22" s="70"/>
      <c r="B22" s="140"/>
      <c r="C22" s="141"/>
      <c r="D22" s="112"/>
      <c r="E22" s="112"/>
      <c r="F22" s="186"/>
      <c r="G22" s="180"/>
      <c r="H22" s="180"/>
      <c r="I22" s="187"/>
      <c r="J22" s="187"/>
      <c r="K22" s="180"/>
      <c r="L22" s="188"/>
      <c r="M22" s="188"/>
      <c r="N22" s="188"/>
      <c r="O22" s="190"/>
      <c r="P22" s="40"/>
      <c r="Q22" s="179"/>
      <c r="T22" s="40"/>
      <c r="U22" s="107"/>
    </row>
    <row r="23" spans="1:21" ht="15.75" hidden="1">
      <c r="A23" s="70"/>
      <c r="B23" s="140"/>
      <c r="C23" s="141"/>
      <c r="D23" s="112"/>
      <c r="E23" s="112"/>
      <c r="F23" s="186"/>
      <c r="G23" s="180"/>
      <c r="H23" s="180"/>
      <c r="I23" s="187"/>
      <c r="J23" s="187"/>
      <c r="K23" s="180"/>
      <c r="L23" s="188"/>
      <c r="M23" s="188"/>
      <c r="N23" s="188"/>
      <c r="O23" s="190"/>
      <c r="P23" s="40"/>
      <c r="Q23" s="179"/>
      <c r="T23" s="40"/>
      <c r="U23" s="107"/>
    </row>
    <row r="24" spans="1:21" ht="15.75" hidden="1">
      <c r="A24" s="70"/>
      <c r="B24" s="140"/>
      <c r="C24" s="141"/>
      <c r="D24" s="112"/>
      <c r="E24" s="112"/>
      <c r="F24" s="186"/>
      <c r="G24" s="180"/>
      <c r="H24" s="180"/>
      <c r="I24" s="191"/>
      <c r="J24" s="191"/>
      <c r="K24" s="180"/>
      <c r="L24" s="186"/>
      <c r="M24" s="186"/>
      <c r="N24" s="186"/>
      <c r="O24" s="192"/>
      <c r="P24" s="40"/>
      <c r="Q24" s="179"/>
      <c r="T24" s="40"/>
      <c r="U24" s="107"/>
    </row>
    <row r="25" spans="1:21" ht="15.75" hidden="1">
      <c r="A25" s="70"/>
      <c r="B25" s="140"/>
      <c r="C25" s="141"/>
      <c r="D25" s="112"/>
      <c r="E25" s="112"/>
      <c r="F25" s="186"/>
      <c r="G25" s="180"/>
      <c r="H25" s="180"/>
      <c r="I25" s="191"/>
      <c r="J25" s="191"/>
      <c r="K25" s="180"/>
      <c r="L25" s="186"/>
      <c r="M25" s="186"/>
      <c r="N25" s="186"/>
      <c r="O25" s="192"/>
      <c r="P25" s="40"/>
      <c r="Q25" s="179"/>
      <c r="T25" s="40"/>
      <c r="U25" s="107"/>
    </row>
    <row r="26" spans="1:21" ht="15.75" hidden="1">
      <c r="A26" s="70"/>
      <c r="B26" s="140"/>
      <c r="C26" s="141"/>
      <c r="D26" s="112"/>
      <c r="E26" s="112"/>
      <c r="F26" s="186"/>
      <c r="G26" s="180"/>
      <c r="H26" s="180"/>
      <c r="I26" s="191"/>
      <c r="J26" s="191"/>
      <c r="K26" s="180"/>
      <c r="L26" s="186"/>
      <c r="M26" s="186"/>
      <c r="N26" s="186"/>
      <c r="O26" s="192"/>
      <c r="P26" s="40"/>
      <c r="Q26" s="179"/>
      <c r="T26" s="40"/>
      <c r="U26" s="107"/>
    </row>
    <row r="27" spans="1:21" ht="15.75" hidden="1">
      <c r="A27" s="70"/>
      <c r="B27" s="140"/>
      <c r="C27" s="141"/>
      <c r="D27" s="112"/>
      <c r="E27" s="112"/>
      <c r="F27" s="186"/>
      <c r="G27" s="180"/>
      <c r="H27" s="180"/>
      <c r="I27" s="191"/>
      <c r="J27" s="191"/>
      <c r="K27" s="180"/>
      <c r="L27" s="186"/>
      <c r="M27" s="186"/>
      <c r="N27" s="186"/>
      <c r="O27" s="192"/>
      <c r="P27" s="40"/>
      <c r="Q27" s="179"/>
      <c r="T27" s="40"/>
      <c r="U27" s="107"/>
    </row>
    <row r="28" spans="1:21" ht="15.75" hidden="1">
      <c r="A28" s="70"/>
      <c r="B28" s="140"/>
      <c r="C28" s="141"/>
      <c r="D28" s="112"/>
      <c r="E28" s="112"/>
      <c r="F28" s="186"/>
      <c r="G28" s="180"/>
      <c r="H28" s="180"/>
      <c r="I28" s="191"/>
      <c r="J28" s="191"/>
      <c r="K28" s="180"/>
      <c r="L28" s="186"/>
      <c r="M28" s="186"/>
      <c r="N28" s="186"/>
      <c r="O28" s="192"/>
      <c r="P28" s="40"/>
      <c r="Q28" s="179"/>
      <c r="T28" s="40"/>
      <c r="U28" s="107"/>
    </row>
    <row r="29" spans="1:21" ht="15.75">
      <c r="A29" s="69" t="str">
        <f>'прил.1'!A29</f>
        <v>3.</v>
      </c>
      <c r="B29" s="43" t="str">
        <f>'прил.1'!B29</f>
        <v>Оснащение интеллектуальной системой учета</v>
      </c>
      <c r="C29" s="146"/>
      <c r="D29" s="147"/>
      <c r="E29" s="147"/>
      <c r="F29" s="180"/>
      <c r="G29" s="180"/>
      <c r="H29" s="180"/>
      <c r="I29" s="187"/>
      <c r="J29" s="187"/>
      <c r="K29" s="180"/>
      <c r="L29" s="188"/>
      <c r="M29" s="188"/>
      <c r="N29" s="188"/>
      <c r="O29" s="190"/>
      <c r="P29" s="40">
        <f>O29-G29</f>
        <v>0</v>
      </c>
      <c r="Q29" s="179">
        <f>O29-N29-M29-L29</f>
        <v>0</v>
      </c>
      <c r="T29" s="40"/>
      <c r="U29" s="107"/>
    </row>
    <row r="30" spans="1:21" ht="15.75">
      <c r="A30" s="70" t="str">
        <f>'прил.1'!A30</f>
        <v>3.1.</v>
      </c>
      <c r="B30" s="140" t="str">
        <f>'прил.1'!B30</f>
        <v>Оборудование многоквартирных жилых домов интеллектуальной системой учета </v>
      </c>
      <c r="C30" s="36" t="str">
        <f>'прил.1'!C30</f>
        <v>L_РЭК.01</v>
      </c>
      <c r="D30" s="112">
        <f>'прил.1'!D30</f>
        <v>2022</v>
      </c>
      <c r="E30" s="112">
        <f>'прил.1'!E30</f>
        <v>2024</v>
      </c>
      <c r="F30" s="186">
        <f>('прил.1'!G30-1.88142)/1.2+1.88142</f>
        <v>113.06225833333336</v>
      </c>
      <c r="G30" s="180">
        <f>SUM(H30:I30)</f>
        <v>120.4241304955918</v>
      </c>
      <c r="H30" s="180">
        <f>('прил.1'!I30-1.96177078)/1.2+1.96177078</f>
        <v>120.4241304955918</v>
      </c>
      <c r="I30" s="187"/>
      <c r="J30" s="188">
        <f>F30</f>
        <v>113.06225833333336</v>
      </c>
      <c r="K30" s="180">
        <f>O30</f>
        <v>120.42413036559176</v>
      </c>
      <c r="L30" s="188">
        <f>'прил.1'!K30-'прил.1'!Q30</f>
        <v>67.21650721043332</v>
      </c>
      <c r="M30" s="188">
        <f>'прил.1'!S30-'прил.1'!Y30</f>
        <v>28.70945874984</v>
      </c>
      <c r="N30" s="188">
        <f>'прил.1'!AA30-'прил.1'!AG30</f>
        <v>24.498164405318455</v>
      </c>
      <c r="O30" s="211">
        <f>L30+M30+N30</f>
        <v>120.42413036559176</v>
      </c>
      <c r="P30" s="40">
        <f>O30-G30</f>
        <v>-1.300000320725303E-07</v>
      </c>
      <c r="Q30" s="179">
        <f>O30-N30-M30-L30</f>
        <v>0</v>
      </c>
      <c r="T30" s="40"/>
      <c r="U30" s="107"/>
    </row>
    <row r="31" spans="1:21" ht="15.75">
      <c r="A31" s="74" t="str">
        <f>'прил.1'!A31</f>
        <v>4.</v>
      </c>
      <c r="B31" s="142" t="str">
        <f>'прил.1'!B31</f>
        <v>Иные проекты</v>
      </c>
      <c r="C31" s="36"/>
      <c r="D31" s="112"/>
      <c r="E31" s="112"/>
      <c r="F31" s="193"/>
      <c r="G31" s="193"/>
      <c r="H31" s="193"/>
      <c r="I31" s="187"/>
      <c r="J31" s="187"/>
      <c r="K31" s="180"/>
      <c r="L31" s="188"/>
      <c r="M31" s="188"/>
      <c r="N31" s="188"/>
      <c r="O31" s="190"/>
      <c r="P31" s="40">
        <f>O31-G31</f>
        <v>0</v>
      </c>
      <c r="Q31" s="179">
        <f>O31-N31-M31-L31</f>
        <v>0</v>
      </c>
      <c r="T31" s="40"/>
      <c r="U31" s="107"/>
    </row>
    <row r="32" spans="1:21" ht="15.75" hidden="1">
      <c r="A32" s="70"/>
      <c r="B32" s="38"/>
      <c r="C32" s="36"/>
      <c r="D32" s="112"/>
      <c r="E32" s="112"/>
      <c r="F32" s="193"/>
      <c r="G32" s="193"/>
      <c r="H32" s="180"/>
      <c r="I32" s="186"/>
      <c r="J32" s="187"/>
      <c r="K32" s="180"/>
      <c r="L32" s="188"/>
      <c r="M32" s="188"/>
      <c r="N32" s="188"/>
      <c r="O32" s="190"/>
      <c r="P32" s="40"/>
      <c r="Q32" s="179"/>
      <c r="T32" s="40"/>
      <c r="U32" s="107"/>
    </row>
    <row r="33" spans="1:21" ht="15.75" hidden="1">
      <c r="A33" s="70"/>
      <c r="B33" s="38"/>
      <c r="C33" s="36"/>
      <c r="D33" s="112"/>
      <c r="E33" s="112"/>
      <c r="F33" s="193"/>
      <c r="G33" s="193"/>
      <c r="H33" s="193"/>
      <c r="I33" s="180"/>
      <c r="J33" s="187"/>
      <c r="K33" s="180"/>
      <c r="L33" s="188"/>
      <c r="M33" s="188"/>
      <c r="N33" s="188"/>
      <c r="O33" s="190"/>
      <c r="P33" s="40"/>
      <c r="Q33" s="179"/>
      <c r="T33" s="40"/>
      <c r="U33" s="107"/>
    </row>
    <row r="34" spans="1:17" s="35" customFormat="1" ht="17.25" thickBot="1">
      <c r="A34" s="72"/>
      <c r="B34" s="157" t="s">
        <v>131</v>
      </c>
      <c r="C34" s="158"/>
      <c r="D34" s="159"/>
      <c r="E34" s="159"/>
      <c r="F34" s="194">
        <f>SUM(F13:F33)</f>
        <v>113.06225833333336</v>
      </c>
      <c r="G34" s="194">
        <f aca="true" t="shared" si="0" ref="G34:O34">SUM(G13:G33)</f>
        <v>120.4241304955918</v>
      </c>
      <c r="H34" s="194">
        <f t="shared" si="0"/>
        <v>120.4241304955918</v>
      </c>
      <c r="I34" s="194">
        <f t="shared" si="0"/>
        <v>0</v>
      </c>
      <c r="J34" s="194">
        <f t="shared" si="0"/>
        <v>113.06225833333336</v>
      </c>
      <c r="K34" s="194">
        <f t="shared" si="0"/>
        <v>120.42413036559176</v>
      </c>
      <c r="L34" s="194">
        <f t="shared" si="0"/>
        <v>67.21650721043332</v>
      </c>
      <c r="M34" s="194">
        <f t="shared" si="0"/>
        <v>28.70945874984</v>
      </c>
      <c r="N34" s="194">
        <f t="shared" si="0"/>
        <v>24.498164405318455</v>
      </c>
      <c r="O34" s="195">
        <f t="shared" si="0"/>
        <v>120.42413036559176</v>
      </c>
      <c r="P34" s="40">
        <f>O34-G34</f>
        <v>-1.300000320725303E-07</v>
      </c>
      <c r="Q34" s="179">
        <f>O34-N34-M34-L34</f>
        <v>0</v>
      </c>
    </row>
    <row r="35" spans="1:15" ht="24" customHeight="1">
      <c r="A35" s="113"/>
      <c r="B35" s="114"/>
      <c r="C35" s="18"/>
      <c r="D35" s="18"/>
      <c r="E35" s="18"/>
      <c r="F35" s="62"/>
      <c r="G35" s="62"/>
      <c r="H35" s="62"/>
      <c r="I35" s="45"/>
      <c r="J35" s="45"/>
      <c r="K35" s="45"/>
      <c r="L35" s="45"/>
      <c r="M35" s="45"/>
      <c r="N35" s="45"/>
      <c r="O35" s="45"/>
    </row>
    <row r="36" spans="1:29" ht="20.2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</row>
    <row r="37" spans="1:15" ht="15.75">
      <c r="A37" s="113"/>
      <c r="B37" s="114"/>
      <c r="C37" s="18"/>
      <c r="D37" s="18"/>
      <c r="E37" s="18"/>
      <c r="F37" s="18"/>
      <c r="G37" s="18"/>
      <c r="H37" s="18"/>
      <c r="I37" s="18"/>
      <c r="J37" s="18"/>
      <c r="K37" s="18"/>
      <c r="L37" s="66"/>
      <c r="M37" s="66"/>
      <c r="N37" s="66"/>
      <c r="O37" s="18"/>
    </row>
    <row r="38" spans="1:15" ht="15.75">
      <c r="A38" s="113"/>
      <c r="B38" s="114"/>
      <c r="C38" s="18"/>
      <c r="D38" s="18"/>
      <c r="E38" s="18"/>
      <c r="F38" s="178">
        <f>F34-F33-F32-F30-F28-F27-F26-F25-F24-F23-F22-F21-F20-F19-F17-F16-F15-F14</f>
        <v>0</v>
      </c>
      <c r="G38" s="178">
        <f aca="true" t="shared" si="1" ref="G38:O38">G34-G33-G32-G30-G28-G27-G26-G25-G24-G23-G22-G21-G20-G19-G17-G16-G15-G14</f>
        <v>0</v>
      </c>
      <c r="H38" s="178">
        <f t="shared" si="1"/>
        <v>0</v>
      </c>
      <c r="I38" s="178">
        <f t="shared" si="1"/>
        <v>0</v>
      </c>
      <c r="J38" s="178">
        <f t="shared" si="1"/>
        <v>0</v>
      </c>
      <c r="K38" s="178">
        <f t="shared" si="1"/>
        <v>0</v>
      </c>
      <c r="L38" s="178">
        <f t="shared" si="1"/>
        <v>0</v>
      </c>
      <c r="M38" s="178">
        <f t="shared" si="1"/>
        <v>0</v>
      </c>
      <c r="N38" s="178">
        <f t="shared" si="1"/>
        <v>0</v>
      </c>
      <c r="O38" s="178">
        <f t="shared" si="1"/>
        <v>0</v>
      </c>
    </row>
    <row r="39" spans="1:15" ht="15.75">
      <c r="A39" s="113"/>
      <c r="B39" s="114"/>
      <c r="C39" s="18"/>
      <c r="D39" s="18"/>
      <c r="E39" s="18"/>
      <c r="F39" s="108"/>
      <c r="G39" s="108"/>
      <c r="H39" s="18"/>
      <c r="I39" s="18"/>
      <c r="J39" s="18"/>
      <c r="K39" s="18"/>
      <c r="L39" s="115"/>
      <c r="M39" s="111"/>
      <c r="N39" s="111"/>
      <c r="O39" s="66"/>
    </row>
    <row r="40" spans="1:15" ht="15.75">
      <c r="A40" s="113"/>
      <c r="B40" s="1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5.75">
      <c r="A41" s="113"/>
      <c r="B41" s="1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5.75">
      <c r="A42" s="113"/>
      <c r="B42" s="1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5.75">
      <c r="A43" s="113"/>
      <c r="B43" s="1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5.75">
      <c r="A44" s="113"/>
      <c r="B44" s="1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.75">
      <c r="A45" s="113"/>
      <c r="B45" s="1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.75">
      <c r="A46" s="113"/>
      <c r="B46" s="1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5.75">
      <c r="A47" s="113"/>
      <c r="B47" s="1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5.75">
      <c r="A48" s="113"/>
      <c r="B48" s="1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5.75">
      <c r="A49" s="113"/>
      <c r="B49" s="1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5.75">
      <c r="A50" s="113"/>
      <c r="B50" s="1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.75">
      <c r="A51" s="113"/>
      <c r="B51" s="1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5.75">
      <c r="A52" s="113"/>
      <c r="B52" s="1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5.75">
      <c r="A53" s="113"/>
      <c r="B53" s="1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5.75">
      <c r="A54" s="113"/>
      <c r="B54" s="1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5.75">
      <c r="A55" s="113"/>
      <c r="B55" s="1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5.75">
      <c r="A56" s="113"/>
      <c r="B56" s="1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5.75">
      <c r="A57" s="113"/>
      <c r="B57" s="1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5.75">
      <c r="A58" s="113"/>
      <c r="B58" s="1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5.75">
      <c r="A59" s="113"/>
      <c r="B59" s="11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5.75">
      <c r="A60" s="113"/>
      <c r="B60" s="1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5.75">
      <c r="A61" s="113"/>
      <c r="B61" s="11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5.75">
      <c r="A62" s="113"/>
      <c r="B62" s="11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5.75">
      <c r="A63" s="113"/>
      <c r="B63" s="11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5.75">
      <c r="A64" s="113"/>
      <c r="B64" s="11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5.75">
      <c r="A65" s="113"/>
      <c r="B65" s="11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5.75">
      <c r="A66" s="113"/>
      <c r="B66" s="114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5.75">
      <c r="A67" s="113"/>
      <c r="B67" s="114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5.75">
      <c r="A68" s="113"/>
      <c r="B68" s="114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5.75">
      <c r="A69" s="113"/>
      <c r="B69" s="114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5.75">
      <c r="A70" s="113"/>
      <c r="B70" s="114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5.75">
      <c r="A71" s="113"/>
      <c r="B71" s="114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5.75">
      <c r="A72" s="113"/>
      <c r="B72" s="114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5.75">
      <c r="A73" s="113"/>
      <c r="B73" s="114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5.75">
      <c r="A74" s="113"/>
      <c r="B74" s="114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5.75">
      <c r="A75" s="113"/>
      <c r="B75" s="114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5.75">
      <c r="A76" s="113"/>
      <c r="B76" s="114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5.75">
      <c r="A77" s="113"/>
      <c r="B77" s="114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5.75">
      <c r="A78" s="113"/>
      <c r="B78" s="114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5.75">
      <c r="A79" s="113"/>
      <c r="B79" s="114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5.75">
      <c r="A80" s="113"/>
      <c r="B80" s="114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ht="15.75">
      <c r="A81" s="113"/>
      <c r="B81" s="114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5.75">
      <c r="A82" s="113"/>
      <c r="B82" s="114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ht="15.75">
      <c r="A83" s="113"/>
      <c r="B83" s="114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5" spans="1:15" ht="17.25" customHeight="1">
      <c r="A85" s="244"/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</row>
  </sheetData>
  <sheetProtection/>
  <mergeCells count="19">
    <mergeCell ref="A85:O85"/>
    <mergeCell ref="F9:F10"/>
    <mergeCell ref="G9:I9"/>
    <mergeCell ref="J9:K9"/>
    <mergeCell ref="L9:O9"/>
    <mergeCell ref="G10:I10"/>
    <mergeCell ref="B9:B11"/>
    <mergeCell ref="C9:C11"/>
    <mergeCell ref="D9:D11"/>
    <mergeCell ref="E9:E10"/>
    <mergeCell ref="A36:AC36"/>
    <mergeCell ref="A3:O3"/>
    <mergeCell ref="A4:O4"/>
    <mergeCell ref="A6:O6"/>
    <mergeCell ref="A7:O7"/>
    <mergeCell ref="A8:O8"/>
    <mergeCell ref="A9:A11"/>
    <mergeCell ref="J10:K10"/>
    <mergeCell ref="O10:O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4:H17 F29:H29 H30 H32 I33 H19:H28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C37"/>
  <sheetViews>
    <sheetView view="pageBreakPreview" zoomScale="62" zoomScaleNormal="80" zoomScaleSheetLayoutView="62" workbookViewId="0" topLeftCell="B1">
      <selection activeCell="L32" sqref="L32"/>
    </sheetView>
  </sheetViews>
  <sheetFormatPr defaultColWidth="9.00390625" defaultRowHeight="12.75" outlineLevelCol="1"/>
  <cols>
    <col min="1" max="1" width="13.00390625" style="1" customWidth="1"/>
    <col min="2" max="2" width="95.625" style="1" bestFit="1" customWidth="1"/>
    <col min="3" max="3" width="15.875" style="1" customWidth="1"/>
    <col min="4" max="4" width="14.25390625" style="1" customWidth="1"/>
    <col min="5" max="5" width="17.625" style="1" customWidth="1"/>
    <col min="6" max="6" width="10.00390625" style="1" customWidth="1"/>
    <col min="7" max="7" width="7.75390625" style="1" customWidth="1"/>
    <col min="8" max="8" width="10.00390625" style="1" customWidth="1" outlineLevel="1"/>
    <col min="9" max="9" width="7.75390625" style="1" customWidth="1" outlineLevel="1"/>
    <col min="10" max="10" width="10.00390625" style="1" customWidth="1" outlineLevel="1"/>
    <col min="11" max="11" width="7.75390625" style="1" customWidth="1" outlineLevel="1"/>
    <col min="12" max="12" width="10.00390625" style="1" customWidth="1" outlineLevel="1"/>
    <col min="13" max="13" width="7.75390625" style="1" customWidth="1" outlineLevel="1"/>
    <col min="14" max="14" width="10.00390625" style="1" customWidth="1" outlineLevel="1"/>
    <col min="15" max="15" width="7.75390625" style="1" customWidth="1" outlineLevel="1"/>
    <col min="16" max="16" width="9.625" style="1" customWidth="1"/>
    <col min="17" max="17" width="8.375" style="1" customWidth="1"/>
    <col min="18" max="18" width="9.25390625" style="1" customWidth="1"/>
    <col min="19" max="19" width="8.00390625" style="1" customWidth="1"/>
    <col min="20" max="20" width="10.125" style="1" customWidth="1"/>
    <col min="21" max="21" width="9.375" style="1" customWidth="1"/>
    <col min="22" max="22" width="5.75390625" style="1" hidden="1" customWidth="1"/>
    <col min="23" max="23" width="2.125" style="1" customWidth="1"/>
    <col min="24" max="31" width="5.75390625" style="1" customWidth="1"/>
    <col min="32" max="16384" width="9.125" style="1" customWidth="1"/>
  </cols>
  <sheetData>
    <row r="1" spans="1:21" ht="18.75">
      <c r="A1" s="15"/>
      <c r="B1" s="116"/>
      <c r="C1" s="1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T1" s="18"/>
      <c r="U1" s="48" t="s">
        <v>116</v>
      </c>
    </row>
    <row r="2" spans="1:21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U2" s="3"/>
    </row>
    <row r="3" spans="1:21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5.75">
      <c r="A4" s="257" t="s">
        <v>22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118"/>
      <c r="U4" s="118"/>
    </row>
    <row r="5" spans="1:21" ht="15.75">
      <c r="A5" s="258" t="s">
        <v>66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2"/>
      <c r="U5" s="22"/>
    </row>
    <row r="6" spans="1:21" ht="15.75">
      <c r="A6" s="15"/>
      <c r="B6" s="119"/>
      <c r="C6" s="119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7"/>
      <c r="U6" s="17"/>
    </row>
    <row r="7" spans="1:22" ht="18.75">
      <c r="A7" s="218" t="str">
        <f>'прил.1'!A6</f>
        <v>ООО "РЭК"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3"/>
      <c r="U7" s="23"/>
      <c r="V7" s="101"/>
    </row>
    <row r="8" spans="1:22" ht="15.75">
      <c r="A8" s="220" t="s">
        <v>2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118"/>
      <c r="U8" s="118"/>
      <c r="V8" s="102"/>
    </row>
    <row r="9" spans="1:21" ht="16.5" thickBo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120"/>
      <c r="U9" s="120"/>
    </row>
    <row r="10" spans="1:21" ht="51.75" customHeight="1">
      <c r="A10" s="260" t="s">
        <v>3</v>
      </c>
      <c r="B10" s="250" t="s">
        <v>67</v>
      </c>
      <c r="C10" s="250" t="s">
        <v>68</v>
      </c>
      <c r="D10" s="229" t="s">
        <v>69</v>
      </c>
      <c r="E10" s="229"/>
      <c r="F10" s="252" t="s">
        <v>115</v>
      </c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4"/>
    </row>
    <row r="11" spans="1:21" ht="32.25" customHeight="1">
      <c r="A11" s="261"/>
      <c r="B11" s="247"/>
      <c r="C11" s="247"/>
      <c r="D11" s="230"/>
      <c r="E11" s="230"/>
      <c r="F11" s="248" t="s">
        <v>110</v>
      </c>
      <c r="G11" s="248"/>
      <c r="H11" s="247" t="s">
        <v>173</v>
      </c>
      <c r="I11" s="247"/>
      <c r="J11" s="247" t="s">
        <v>174</v>
      </c>
      <c r="K11" s="247"/>
      <c r="L11" s="247" t="s">
        <v>175</v>
      </c>
      <c r="M11" s="247"/>
      <c r="N11" s="247" t="s">
        <v>176</v>
      </c>
      <c r="O11" s="247"/>
      <c r="P11" s="248" t="s">
        <v>166</v>
      </c>
      <c r="Q11" s="248"/>
      <c r="R11" s="248" t="s">
        <v>172</v>
      </c>
      <c r="S11" s="248"/>
      <c r="T11" s="255" t="s">
        <v>70</v>
      </c>
      <c r="U11" s="256"/>
    </row>
    <row r="12" spans="1:21" ht="45" customHeight="1">
      <c r="A12" s="261"/>
      <c r="B12" s="248"/>
      <c r="C12" s="248"/>
      <c r="D12" s="248" t="s">
        <v>11</v>
      </c>
      <c r="E12" s="248"/>
      <c r="F12" s="247" t="s">
        <v>117</v>
      </c>
      <c r="G12" s="248"/>
      <c r="H12" s="247" t="s">
        <v>117</v>
      </c>
      <c r="I12" s="248"/>
      <c r="J12" s="247" t="s">
        <v>117</v>
      </c>
      <c r="K12" s="248"/>
      <c r="L12" s="247" t="s">
        <v>117</v>
      </c>
      <c r="M12" s="248"/>
      <c r="N12" s="247" t="s">
        <v>117</v>
      </c>
      <c r="O12" s="248"/>
      <c r="P12" s="247" t="s">
        <v>117</v>
      </c>
      <c r="Q12" s="248"/>
      <c r="R12" s="247" t="s">
        <v>117</v>
      </c>
      <c r="S12" s="248"/>
      <c r="T12" s="248" t="s">
        <v>11</v>
      </c>
      <c r="U12" s="249"/>
    </row>
    <row r="13" spans="1:21" ht="60.75" customHeight="1">
      <c r="A13" s="261"/>
      <c r="B13" s="262"/>
      <c r="C13" s="251"/>
      <c r="D13" s="7" t="s">
        <v>71</v>
      </c>
      <c r="E13" s="7" t="s">
        <v>72</v>
      </c>
      <c r="F13" s="7" t="s">
        <v>71</v>
      </c>
      <c r="G13" s="7" t="s">
        <v>72</v>
      </c>
      <c r="H13" s="7" t="s">
        <v>71</v>
      </c>
      <c r="I13" s="7" t="s">
        <v>72</v>
      </c>
      <c r="J13" s="7" t="s">
        <v>71</v>
      </c>
      <c r="K13" s="7" t="s">
        <v>72</v>
      </c>
      <c r="L13" s="7" t="s">
        <v>71</v>
      </c>
      <c r="M13" s="7" t="s">
        <v>72</v>
      </c>
      <c r="N13" s="7" t="s">
        <v>71</v>
      </c>
      <c r="O13" s="7" t="s">
        <v>72</v>
      </c>
      <c r="P13" s="7" t="s">
        <v>71</v>
      </c>
      <c r="Q13" s="7" t="s">
        <v>72</v>
      </c>
      <c r="R13" s="7" t="s">
        <v>71</v>
      </c>
      <c r="S13" s="7" t="s">
        <v>72</v>
      </c>
      <c r="T13" s="7" t="s">
        <v>71</v>
      </c>
      <c r="U13" s="76" t="s">
        <v>72</v>
      </c>
    </row>
    <row r="14" spans="1:21" ht="15.75">
      <c r="A14" s="67">
        <v>1</v>
      </c>
      <c r="B14" s="31">
        <v>2</v>
      </c>
      <c r="C14" s="31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18</v>
      </c>
      <c r="S14" s="32">
        <v>19</v>
      </c>
      <c r="T14" s="31">
        <v>20</v>
      </c>
      <c r="U14" s="106">
        <v>21</v>
      </c>
    </row>
    <row r="15" spans="1:23" ht="15.75">
      <c r="A15" s="74" t="str">
        <f>'прил.1'!A13</f>
        <v>1.</v>
      </c>
      <c r="B15" s="43" t="s">
        <v>106</v>
      </c>
      <c r="C15" s="36"/>
      <c r="D15" s="3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7"/>
      <c r="V15" s="1">
        <f>T15-R15-P15-F15</f>
        <v>0</v>
      </c>
      <c r="W15" s="1">
        <f>D15-T15</f>
        <v>0</v>
      </c>
    </row>
    <row r="16" spans="1:21" ht="15.75" hidden="1">
      <c r="A16" s="70"/>
      <c r="B16" s="38"/>
      <c r="C16" s="39"/>
      <c r="D16" s="4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7"/>
    </row>
    <row r="17" spans="1:21" ht="15.75" hidden="1">
      <c r="A17" s="70"/>
      <c r="B17" s="132"/>
      <c r="C17" s="139"/>
      <c r="D17" s="4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7"/>
    </row>
    <row r="18" spans="1:21" ht="15.75" hidden="1">
      <c r="A18" s="70"/>
      <c r="B18" s="132"/>
      <c r="C18" s="139"/>
      <c r="D18" s="4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7"/>
    </row>
    <row r="19" spans="1:21" ht="15.75" hidden="1">
      <c r="A19" s="70"/>
      <c r="B19" s="132"/>
      <c r="C19" s="139"/>
      <c r="D19" s="4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7"/>
    </row>
    <row r="20" spans="1:21" ht="15.75">
      <c r="A20" s="74" t="str">
        <f>'прил.1'!A18</f>
        <v>2.</v>
      </c>
      <c r="B20" s="142" t="s">
        <v>107</v>
      </c>
      <c r="C20" s="131"/>
      <c r="D20" s="4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77"/>
    </row>
    <row r="21" spans="1:21" ht="15.75" hidden="1">
      <c r="A21" s="70"/>
      <c r="B21" s="38"/>
      <c r="C21" s="39"/>
      <c r="D21" s="4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47"/>
      <c r="U21" s="77"/>
    </row>
    <row r="22" spans="1:21" ht="15.75" hidden="1">
      <c r="A22" s="70"/>
      <c r="B22" s="38"/>
      <c r="C22" s="39"/>
      <c r="D22" s="4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47"/>
      <c r="U22" s="77"/>
    </row>
    <row r="23" spans="1:21" ht="15.75" hidden="1">
      <c r="A23" s="70"/>
      <c r="B23" s="38"/>
      <c r="C23" s="39"/>
      <c r="D23" s="4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47"/>
      <c r="U23" s="77"/>
    </row>
    <row r="24" spans="1:21" ht="15.75" hidden="1">
      <c r="A24" s="70"/>
      <c r="B24" s="38"/>
      <c r="C24" s="39"/>
      <c r="D24" s="4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7"/>
    </row>
    <row r="25" spans="1:21" ht="15.75" hidden="1">
      <c r="A25" s="70"/>
      <c r="B25" s="38"/>
      <c r="C25" s="39"/>
      <c r="D25" s="4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7"/>
    </row>
    <row r="26" spans="1:21" ht="15.75" hidden="1">
      <c r="A26" s="156"/>
      <c r="B26" s="160"/>
      <c r="C26" s="161"/>
      <c r="D26" s="19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7"/>
    </row>
    <row r="27" spans="1:21" ht="15.75" hidden="1">
      <c r="A27" s="156"/>
      <c r="B27" s="160"/>
      <c r="C27" s="161"/>
      <c r="D27" s="19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7"/>
    </row>
    <row r="28" spans="1:21" ht="15.75" hidden="1">
      <c r="A28" s="156"/>
      <c r="B28" s="160"/>
      <c r="C28" s="161"/>
      <c r="D28" s="19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7"/>
    </row>
    <row r="29" spans="1:21" ht="15.75" hidden="1">
      <c r="A29" s="156"/>
      <c r="B29" s="160"/>
      <c r="C29" s="161"/>
      <c r="D29" s="19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7"/>
    </row>
    <row r="30" spans="1:21" ht="15.75" hidden="1">
      <c r="A30" s="70"/>
      <c r="B30" s="38"/>
      <c r="C30" s="39"/>
      <c r="D30" s="4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77"/>
    </row>
    <row r="31" spans="1:23" ht="15.75">
      <c r="A31" s="69" t="str">
        <f>'прил.1'!A29</f>
        <v>3.</v>
      </c>
      <c r="B31" s="43" t="str">
        <f>'прил.1'!B29</f>
        <v>Оснащение интеллектуальной системой учета</v>
      </c>
      <c r="C31" s="146"/>
      <c r="D31" s="47"/>
      <c r="E31" s="6"/>
      <c r="F31" s="4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7"/>
      <c r="V31" s="1">
        <f>T31-R31-P31-F31</f>
        <v>0</v>
      </c>
      <c r="W31" s="1">
        <f>D31-T31</f>
        <v>0</v>
      </c>
    </row>
    <row r="32" spans="1:23" ht="15.75">
      <c r="A32" s="70" t="str">
        <f>'прил.1'!A30</f>
        <v>3.1.</v>
      </c>
      <c r="B32" s="38" t="str">
        <f>'прил.1'!B30</f>
        <v>Оборудование многоквартирных жилых домов интеллектуальной системой учета </v>
      </c>
      <c r="C32" s="39" t="str">
        <f>'прил.1'!C30</f>
        <v>L_РЭК.01</v>
      </c>
      <c r="D32" s="47">
        <f>T32</f>
        <v>25754</v>
      </c>
      <c r="E32" s="47">
        <f>U32</f>
        <v>10571</v>
      </c>
      <c r="F32" s="6">
        <v>12972</v>
      </c>
      <c r="G32" s="6">
        <v>5035</v>
      </c>
      <c r="H32" s="47"/>
      <c r="I32" s="47"/>
      <c r="J32" s="47"/>
      <c r="K32" s="47"/>
      <c r="L32" s="47">
        <f>6486+1+17</f>
        <v>6504</v>
      </c>
      <c r="M32" s="47">
        <v>5035</v>
      </c>
      <c r="N32" s="47">
        <v>6468</v>
      </c>
      <c r="O32" s="47"/>
      <c r="P32" s="47">
        <v>6500</v>
      </c>
      <c r="Q32" s="47">
        <v>2790</v>
      </c>
      <c r="R32" s="47">
        <v>6282</v>
      </c>
      <c r="S32" s="47">
        <v>2746</v>
      </c>
      <c r="T32" s="47">
        <f>R32+P32+F32</f>
        <v>25754</v>
      </c>
      <c r="U32" s="210">
        <f>S32+Q32+G32</f>
        <v>10571</v>
      </c>
      <c r="V32" s="1">
        <f>T32-R32-P32-F32</f>
        <v>0</v>
      </c>
      <c r="W32" s="1">
        <f>D32-T32</f>
        <v>0</v>
      </c>
    </row>
    <row r="33" spans="1:21" ht="16.5" thickBot="1">
      <c r="A33" s="72" t="str">
        <f>'прил.1'!A31</f>
        <v>4.</v>
      </c>
      <c r="B33" s="157" t="s">
        <v>88</v>
      </c>
      <c r="C33" s="163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6"/>
    </row>
    <row r="34" spans="1:21" ht="17.25" customHeight="1" hidden="1">
      <c r="A34" s="205"/>
      <c r="B34" s="206"/>
      <c r="C34" s="207"/>
      <c r="D34" s="20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09"/>
    </row>
    <row r="35" spans="1:21" ht="16.5" hidden="1" thickBot="1">
      <c r="A35" s="124"/>
      <c r="B35" s="162"/>
      <c r="C35" s="163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6"/>
    </row>
    <row r="36" ht="16.5" customHeight="1"/>
    <row r="37" spans="1:29" ht="20.25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</row>
  </sheetData>
  <sheetProtection/>
  <mergeCells count="28">
    <mergeCell ref="A4:S4"/>
    <mergeCell ref="A5:S5"/>
    <mergeCell ref="A7:S7"/>
    <mergeCell ref="A8:S8"/>
    <mergeCell ref="A9:S9"/>
    <mergeCell ref="R12:S12"/>
    <mergeCell ref="N11:O11"/>
    <mergeCell ref="R11:S11"/>
    <mergeCell ref="A10:A13"/>
    <mergeCell ref="B10:B13"/>
    <mergeCell ref="C10:C13"/>
    <mergeCell ref="D10:E11"/>
    <mergeCell ref="F10:U10"/>
    <mergeCell ref="T11:U11"/>
    <mergeCell ref="F11:G11"/>
    <mergeCell ref="P12:Q12"/>
    <mergeCell ref="D12:E12"/>
    <mergeCell ref="F12:G12"/>
    <mergeCell ref="A37:AC37"/>
    <mergeCell ref="N12:O12"/>
    <mergeCell ref="L11:M11"/>
    <mergeCell ref="L12:M12"/>
    <mergeCell ref="J11:K11"/>
    <mergeCell ref="J12:K12"/>
    <mergeCell ref="H11:I11"/>
    <mergeCell ref="H12:I12"/>
    <mergeCell ref="T12:U12"/>
    <mergeCell ref="P11:Q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P15:P19 F15:F19 N15:N19 L15:L19 J15:J19 H15:H19 N32:O32 R15:R19 N21:N31 F21:F35 H21:H35 J21:J35 R21:R35 L21:L35 N33:N35 P21:P26 P31:P35 G32">
      <formula1>900</formula1>
    </dataValidation>
  </dataValidations>
  <printOptions/>
  <pageMargins left="0.7086614173228347" right="0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3"/>
  <sheetViews>
    <sheetView view="pageBreakPreview" zoomScale="55" zoomScaleNormal="62" zoomScaleSheetLayoutView="55" zoomScalePageLayoutView="0" workbookViewId="0" topLeftCell="A1">
      <selection activeCell="F33" sqref="F33"/>
    </sheetView>
  </sheetViews>
  <sheetFormatPr defaultColWidth="9.00390625" defaultRowHeight="12.75" outlineLevelCol="1"/>
  <cols>
    <col min="1" max="1" width="13.25390625" style="1" customWidth="1"/>
    <col min="2" max="2" width="102.00390625" style="1" customWidth="1"/>
    <col min="3" max="3" width="15.875" style="1" customWidth="1"/>
    <col min="4" max="4" width="20.125" style="1" customWidth="1"/>
    <col min="5" max="6" width="17.25390625" style="1" customWidth="1"/>
    <col min="7" max="7" width="17.25390625" style="1" customWidth="1" outlineLevel="1"/>
    <col min="8" max="8" width="13.00390625" style="1" customWidth="1" outlineLevel="1"/>
    <col min="9" max="9" width="17.25390625" style="1" customWidth="1" outlineLevel="1"/>
    <col min="10" max="10" width="13.00390625" style="1" customWidth="1" outlineLevel="1"/>
    <col min="11" max="11" width="17.25390625" style="1" customWidth="1" outlineLevel="1"/>
    <col min="12" max="12" width="12.625" style="1" customWidth="1" outlineLevel="1"/>
    <col min="13" max="13" width="17.25390625" style="1" customWidth="1" outlineLevel="1"/>
    <col min="14" max="14" width="12.625" style="1" customWidth="1" outlineLevel="1"/>
    <col min="15" max="20" width="17.25390625" style="1" customWidth="1"/>
    <col min="21" max="21" width="7.25390625" style="1" hidden="1" customWidth="1"/>
    <col min="22" max="22" width="4.25390625" style="1" hidden="1" customWidth="1"/>
    <col min="23" max="23" width="4.375" style="1" customWidth="1"/>
    <col min="24" max="24" width="5.125" style="1" customWidth="1"/>
    <col min="25" max="25" width="5.75390625" style="1" customWidth="1"/>
    <col min="26" max="26" width="6.25390625" style="1" customWidth="1"/>
    <col min="27" max="27" width="6.625" style="1" customWidth="1"/>
    <col min="28" max="28" width="6.25390625" style="1" customWidth="1"/>
    <col min="29" max="30" width="5.75390625" style="1" customWidth="1"/>
    <col min="31" max="31" width="14.75390625" style="1" customWidth="1"/>
    <col min="32" max="41" width="5.75390625" style="1" customWidth="1"/>
    <col min="42" max="16384" width="9.125" style="1" customWidth="1"/>
  </cols>
  <sheetData>
    <row r="1" ht="15.75">
      <c r="T1" s="48" t="s">
        <v>87</v>
      </c>
    </row>
    <row r="2" spans="17:20" ht="18.75">
      <c r="Q2" s="33"/>
      <c r="R2" s="33"/>
      <c r="S2" s="33"/>
      <c r="T2" s="3"/>
    </row>
    <row r="4" spans="1:18" ht="15.75">
      <c r="A4" s="257" t="s">
        <v>22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117"/>
      <c r="R4" s="117"/>
    </row>
    <row r="5" spans="1:20" ht="15.75">
      <c r="A5" s="258" t="s">
        <v>163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1"/>
      <c r="R5" s="21"/>
      <c r="S5" s="21"/>
      <c r="T5" s="21"/>
    </row>
    <row r="6" spans="1:20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34" ht="18.75">
      <c r="A7" s="218" t="str">
        <f>'прил.1'!A6</f>
        <v>ООО "РЭК"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109"/>
      <c r="R7" s="109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</row>
    <row r="8" spans="1:33" ht="15.75">
      <c r="A8" s="220" t="s">
        <v>2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110"/>
      <c r="R8" s="110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</row>
    <row r="9" spans="1:31" ht="15.75" customHeight="1" thickBo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1.5" customHeight="1">
      <c r="A10" s="264" t="s">
        <v>3</v>
      </c>
      <c r="B10" s="269" t="s">
        <v>67</v>
      </c>
      <c r="C10" s="269" t="s">
        <v>68</v>
      </c>
      <c r="D10" s="250" t="s">
        <v>121</v>
      </c>
      <c r="E10" s="272" t="s">
        <v>120</v>
      </c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3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</row>
    <row r="11" spans="1:20" ht="44.25" customHeight="1">
      <c r="A11" s="265"/>
      <c r="B11" s="270"/>
      <c r="C11" s="270"/>
      <c r="D11" s="247"/>
      <c r="E11" s="248" t="s">
        <v>110</v>
      </c>
      <c r="F11" s="248"/>
      <c r="G11" s="248" t="s">
        <v>177</v>
      </c>
      <c r="H11" s="248"/>
      <c r="I11" s="248" t="s">
        <v>178</v>
      </c>
      <c r="J11" s="248"/>
      <c r="K11" s="248" t="s">
        <v>179</v>
      </c>
      <c r="L11" s="248"/>
      <c r="M11" s="248" t="s">
        <v>180</v>
      </c>
      <c r="N11" s="248"/>
      <c r="O11" s="248" t="s">
        <v>166</v>
      </c>
      <c r="P11" s="248"/>
      <c r="Q11" s="248" t="s">
        <v>172</v>
      </c>
      <c r="R11" s="248"/>
      <c r="S11" s="247" t="s">
        <v>70</v>
      </c>
      <c r="T11" s="267"/>
    </row>
    <row r="12" spans="1:20" ht="69.75" customHeight="1">
      <c r="A12" s="265"/>
      <c r="B12" s="270"/>
      <c r="C12" s="270"/>
      <c r="D12" s="247"/>
      <c r="E12" s="248" t="s">
        <v>11</v>
      </c>
      <c r="F12" s="248"/>
      <c r="G12" s="248" t="s">
        <v>11</v>
      </c>
      <c r="H12" s="248"/>
      <c r="I12" s="248" t="s">
        <v>11</v>
      </c>
      <c r="J12" s="248"/>
      <c r="K12" s="248" t="s">
        <v>11</v>
      </c>
      <c r="L12" s="248"/>
      <c r="M12" s="248" t="s">
        <v>11</v>
      </c>
      <c r="N12" s="248"/>
      <c r="O12" s="248" t="s">
        <v>11</v>
      </c>
      <c r="P12" s="248"/>
      <c r="Q12" s="248" t="s">
        <v>11</v>
      </c>
      <c r="R12" s="248"/>
      <c r="S12" s="248" t="s">
        <v>11</v>
      </c>
      <c r="T12" s="249"/>
    </row>
    <row r="13" spans="1:20" ht="37.5" customHeight="1">
      <c r="A13" s="265"/>
      <c r="B13" s="270"/>
      <c r="C13" s="270"/>
      <c r="D13" s="247" t="s">
        <v>13</v>
      </c>
      <c r="E13" s="121" t="s">
        <v>73</v>
      </c>
      <c r="F13" s="121" t="s">
        <v>118</v>
      </c>
      <c r="G13" s="121" t="s">
        <v>73</v>
      </c>
      <c r="H13" s="121" t="s">
        <v>118</v>
      </c>
      <c r="I13" s="121" t="s">
        <v>73</v>
      </c>
      <c r="J13" s="121" t="s">
        <v>118</v>
      </c>
      <c r="K13" s="121" t="s">
        <v>73</v>
      </c>
      <c r="L13" s="121" t="s">
        <v>118</v>
      </c>
      <c r="M13" s="121" t="s">
        <v>73</v>
      </c>
      <c r="N13" s="121" t="s">
        <v>118</v>
      </c>
      <c r="O13" s="121" t="s">
        <v>73</v>
      </c>
      <c r="P13" s="121" t="s">
        <v>119</v>
      </c>
      <c r="Q13" s="121" t="s">
        <v>73</v>
      </c>
      <c r="R13" s="121" t="s">
        <v>119</v>
      </c>
      <c r="S13" s="121" t="s">
        <v>73</v>
      </c>
      <c r="T13" s="126" t="s">
        <v>118</v>
      </c>
    </row>
    <row r="14" spans="1:20" ht="66" customHeight="1">
      <c r="A14" s="266"/>
      <c r="B14" s="271"/>
      <c r="C14" s="271"/>
      <c r="D14" s="247"/>
      <c r="E14" s="7" t="s">
        <v>74</v>
      </c>
      <c r="F14" s="7" t="s">
        <v>74</v>
      </c>
      <c r="G14" s="7" t="s">
        <v>74</v>
      </c>
      <c r="H14" s="7" t="s">
        <v>74</v>
      </c>
      <c r="I14" s="7" t="s">
        <v>74</v>
      </c>
      <c r="J14" s="7" t="s">
        <v>74</v>
      </c>
      <c r="K14" s="7" t="s">
        <v>74</v>
      </c>
      <c r="L14" s="7" t="s">
        <v>74</v>
      </c>
      <c r="M14" s="7" t="s">
        <v>74</v>
      </c>
      <c r="N14" s="7" t="s">
        <v>74</v>
      </c>
      <c r="O14" s="7" t="s">
        <v>74</v>
      </c>
      <c r="P14" s="7" t="s">
        <v>74</v>
      </c>
      <c r="Q14" s="7" t="s">
        <v>74</v>
      </c>
      <c r="R14" s="7" t="s">
        <v>74</v>
      </c>
      <c r="S14" s="7" t="s">
        <v>74</v>
      </c>
      <c r="T14" s="76" t="s">
        <v>74</v>
      </c>
    </row>
    <row r="15" spans="1:22" ht="15.75">
      <c r="A15" s="127">
        <v>1</v>
      </c>
      <c r="B15" s="122">
        <v>2</v>
      </c>
      <c r="C15" s="122">
        <v>3</v>
      </c>
      <c r="D15" s="122">
        <v>4</v>
      </c>
      <c r="E15" s="122">
        <v>5</v>
      </c>
      <c r="F15" s="122">
        <v>6</v>
      </c>
      <c r="G15" s="122">
        <v>7</v>
      </c>
      <c r="H15" s="122">
        <v>8</v>
      </c>
      <c r="I15" s="122">
        <v>9</v>
      </c>
      <c r="J15" s="122">
        <v>10</v>
      </c>
      <c r="K15" s="122">
        <v>11</v>
      </c>
      <c r="L15" s="122">
        <v>12</v>
      </c>
      <c r="M15" s="122">
        <v>13</v>
      </c>
      <c r="N15" s="122">
        <v>14</v>
      </c>
      <c r="O15" s="122">
        <v>15</v>
      </c>
      <c r="P15" s="122">
        <v>16</v>
      </c>
      <c r="Q15" s="122">
        <v>17</v>
      </c>
      <c r="R15" s="122">
        <v>18</v>
      </c>
      <c r="S15" s="122">
        <v>19</v>
      </c>
      <c r="T15" s="123">
        <v>20</v>
      </c>
      <c r="U15" s="128">
        <v>21</v>
      </c>
      <c r="V15" s="122">
        <v>22</v>
      </c>
    </row>
    <row r="16" spans="1:22" ht="15.75">
      <c r="A16" s="74" t="str">
        <f>'прил.1'!A13</f>
        <v>1.</v>
      </c>
      <c r="B16" s="43" t="str">
        <f>'прил.1'!B13</f>
        <v>Приобретение имущества общего и специального назначения </v>
      </c>
      <c r="C16" s="36"/>
      <c r="D16" s="149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6"/>
      <c r="Q16" s="42"/>
      <c r="R16" s="46"/>
      <c r="S16" s="42"/>
      <c r="T16" s="143"/>
      <c r="U16" s="64">
        <f>T16-R16-P16-F16</f>
        <v>0</v>
      </c>
      <c r="V16" s="64">
        <f>T16+S16-D16</f>
        <v>0</v>
      </c>
    </row>
    <row r="17" spans="1:22" ht="15.75" hidden="1">
      <c r="A17" s="70"/>
      <c r="B17" s="38"/>
      <c r="C17" s="39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90"/>
      <c r="U17" s="64"/>
      <c r="V17" s="64"/>
    </row>
    <row r="18" spans="1:22" ht="15.75" hidden="1">
      <c r="A18" s="70"/>
      <c r="B18" s="132"/>
      <c r="C18" s="139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90"/>
      <c r="U18" s="64"/>
      <c r="V18" s="64"/>
    </row>
    <row r="19" spans="1:22" ht="15.75" hidden="1">
      <c r="A19" s="70"/>
      <c r="B19" s="132"/>
      <c r="C19" s="139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90"/>
      <c r="U19" s="64"/>
      <c r="V19" s="64"/>
    </row>
    <row r="20" spans="1:22" ht="15.75" hidden="1">
      <c r="A20" s="70"/>
      <c r="B20" s="132"/>
      <c r="C20" s="139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90"/>
      <c r="U20" s="64"/>
      <c r="V20" s="64"/>
    </row>
    <row r="21" spans="1:22" ht="15.75">
      <c r="A21" s="74" t="str">
        <f>'прил.1'!A18</f>
        <v>2.</v>
      </c>
      <c r="B21" s="43" t="str">
        <f>'прил.1'!B18</f>
        <v>Приобретение ИТ-имущества </v>
      </c>
      <c r="C21" s="131"/>
      <c r="D21" s="188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9"/>
      <c r="U21" s="64"/>
      <c r="V21" s="64"/>
    </row>
    <row r="22" spans="1:22" ht="15.75" hidden="1">
      <c r="A22" s="70"/>
      <c r="B22" s="38"/>
      <c r="C22" s="39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90"/>
      <c r="U22" s="64"/>
      <c r="V22" s="64"/>
    </row>
    <row r="23" spans="1:22" ht="15.75" hidden="1">
      <c r="A23" s="70"/>
      <c r="B23" s="38"/>
      <c r="C23" s="39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90"/>
      <c r="U23" s="64"/>
      <c r="V23" s="64"/>
    </row>
    <row r="24" spans="1:22" ht="15.75" hidden="1">
      <c r="A24" s="70"/>
      <c r="B24" s="38"/>
      <c r="C24" s="39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90"/>
      <c r="U24" s="64"/>
      <c r="V24" s="64"/>
    </row>
    <row r="25" spans="1:22" ht="15.75" hidden="1">
      <c r="A25" s="70"/>
      <c r="B25" s="38"/>
      <c r="C25" s="39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90"/>
      <c r="U25" s="64"/>
      <c r="V25" s="64"/>
    </row>
    <row r="26" spans="1:22" ht="15.75" hidden="1">
      <c r="A26" s="70"/>
      <c r="B26" s="38"/>
      <c r="C26" s="39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90"/>
      <c r="U26" s="64"/>
      <c r="V26" s="64"/>
    </row>
    <row r="27" spans="1:22" ht="15.75" hidden="1">
      <c r="A27" s="156"/>
      <c r="B27" s="160"/>
      <c r="C27" s="161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90"/>
      <c r="U27" s="64"/>
      <c r="V27" s="64"/>
    </row>
    <row r="28" spans="1:22" ht="15.75" hidden="1">
      <c r="A28" s="156"/>
      <c r="B28" s="160"/>
      <c r="C28" s="161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90"/>
      <c r="U28" s="64"/>
      <c r="V28" s="64"/>
    </row>
    <row r="29" spans="1:22" ht="15.75" hidden="1">
      <c r="A29" s="156"/>
      <c r="B29" s="160"/>
      <c r="C29" s="161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90"/>
      <c r="U29" s="64"/>
      <c r="V29" s="64"/>
    </row>
    <row r="30" spans="1:22" ht="15.75" hidden="1">
      <c r="A30" s="156"/>
      <c r="B30" s="160"/>
      <c r="C30" s="161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90"/>
      <c r="U30" s="64"/>
      <c r="V30" s="64"/>
    </row>
    <row r="31" spans="1:22" ht="15.75" hidden="1">
      <c r="A31" s="156"/>
      <c r="B31" s="160"/>
      <c r="C31" s="161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90"/>
      <c r="U31" s="64"/>
      <c r="V31" s="64"/>
    </row>
    <row r="32" spans="1:22" ht="15.75">
      <c r="A32" s="69" t="str">
        <f>'прил.2'!A29</f>
        <v>3.</v>
      </c>
      <c r="B32" s="43" t="str">
        <f>'прил.2'!B29</f>
        <v>Оснащение интеллектуальной системой учета</v>
      </c>
      <c r="C32" s="146"/>
      <c r="D32" s="188"/>
      <c r="E32" s="188"/>
      <c r="F32" s="187"/>
      <c r="G32" s="188"/>
      <c r="H32" s="187"/>
      <c r="I32" s="188"/>
      <c r="J32" s="187"/>
      <c r="K32" s="188"/>
      <c r="L32" s="187"/>
      <c r="M32" s="188"/>
      <c r="N32" s="187"/>
      <c r="O32" s="188"/>
      <c r="P32" s="188"/>
      <c r="Q32" s="188"/>
      <c r="R32" s="188"/>
      <c r="S32" s="187"/>
      <c r="T32" s="189"/>
      <c r="U32" s="64">
        <f>T32-R32-P32-F32</f>
        <v>0</v>
      </c>
      <c r="V32" s="64">
        <f>T32+S32-D32</f>
        <v>0</v>
      </c>
    </row>
    <row r="33" spans="1:22" ht="15.75">
      <c r="A33" s="70" t="str">
        <f>'прил.1'!A30</f>
        <v>3.1.</v>
      </c>
      <c r="B33" s="38" t="str">
        <f>'прил.1'!B30</f>
        <v>Оборудование многоквартирных жилых домов интеллектуальной системой учета </v>
      </c>
      <c r="C33" s="39" t="str">
        <f>'прил.1'!C30</f>
        <v>L_РЭК.01</v>
      </c>
      <c r="D33" s="188">
        <f>'прил.2'!G30</f>
        <v>120.4241304955918</v>
      </c>
      <c r="E33" s="188"/>
      <c r="F33" s="188">
        <f>'прил.2'!L30</f>
        <v>67.21650721043332</v>
      </c>
      <c r="G33" s="188"/>
      <c r="H33" s="188"/>
      <c r="I33" s="188"/>
      <c r="J33" s="188"/>
      <c r="K33" s="188"/>
      <c r="L33" s="188">
        <v>37.401560159591675</v>
      </c>
      <c r="M33" s="188"/>
      <c r="N33" s="188">
        <v>29.814947100841668</v>
      </c>
      <c r="O33" s="188"/>
      <c r="P33" s="188">
        <v>28.699409583173335</v>
      </c>
      <c r="Q33" s="188"/>
      <c r="R33" s="188">
        <v>24.487878071985122</v>
      </c>
      <c r="S33" s="188">
        <f>Q33+O33+E33</f>
        <v>0</v>
      </c>
      <c r="T33" s="190">
        <f>R33+P33+F33</f>
        <v>120.40379486559178</v>
      </c>
      <c r="U33" s="64">
        <f>T33-R33-P33-F33</f>
        <v>0</v>
      </c>
      <c r="V33" s="64">
        <f>T33+S33-D33</f>
        <v>-0.020335630000019478</v>
      </c>
    </row>
    <row r="34" spans="1:22" ht="15.75">
      <c r="A34" s="69" t="str">
        <f>'прил.2'!A31</f>
        <v>4.</v>
      </c>
      <c r="B34" s="43" t="str">
        <f>'прил.2'!B31</f>
        <v>Иные проекты</v>
      </c>
      <c r="C34" s="39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90"/>
      <c r="U34" s="64"/>
      <c r="V34" s="64"/>
    </row>
    <row r="35" spans="1:22" ht="15.75" hidden="1">
      <c r="A35" s="70"/>
      <c r="B35" s="38"/>
      <c r="C35" s="39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90"/>
      <c r="U35" s="64"/>
      <c r="V35" s="64"/>
    </row>
    <row r="36" spans="1:22" ht="15.75" hidden="1">
      <c r="A36" s="70"/>
      <c r="B36" s="38"/>
      <c r="C36" s="39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90"/>
      <c r="U36" s="64"/>
      <c r="V36" s="64"/>
    </row>
    <row r="37" spans="1:22" s="35" customFormat="1" ht="16.5" thickBot="1">
      <c r="A37" s="72"/>
      <c r="B37" s="157" t="s">
        <v>162</v>
      </c>
      <c r="C37" s="163"/>
      <c r="D37" s="197">
        <f>SUM(D16:D36)</f>
        <v>120.4241304955918</v>
      </c>
      <c r="E37" s="197">
        <f aca="true" t="shared" si="0" ref="E37:T37">SUM(E16:E36)</f>
        <v>0</v>
      </c>
      <c r="F37" s="197">
        <f t="shared" si="0"/>
        <v>67.21650721043332</v>
      </c>
      <c r="G37" s="197">
        <f t="shared" si="0"/>
        <v>0</v>
      </c>
      <c r="H37" s="197">
        <f t="shared" si="0"/>
        <v>0</v>
      </c>
      <c r="I37" s="197">
        <f t="shared" si="0"/>
        <v>0</v>
      </c>
      <c r="J37" s="197">
        <f t="shared" si="0"/>
        <v>0</v>
      </c>
      <c r="K37" s="197">
        <f t="shared" si="0"/>
        <v>0</v>
      </c>
      <c r="L37" s="197">
        <f t="shared" si="0"/>
        <v>37.401560159591675</v>
      </c>
      <c r="M37" s="197">
        <f t="shared" si="0"/>
        <v>0</v>
      </c>
      <c r="N37" s="197">
        <f t="shared" si="0"/>
        <v>29.814947100841668</v>
      </c>
      <c r="O37" s="197">
        <f t="shared" si="0"/>
        <v>0</v>
      </c>
      <c r="P37" s="197">
        <f t="shared" si="0"/>
        <v>28.699409583173335</v>
      </c>
      <c r="Q37" s="197">
        <f t="shared" si="0"/>
        <v>0</v>
      </c>
      <c r="R37" s="197">
        <f t="shared" si="0"/>
        <v>24.487878071985122</v>
      </c>
      <c r="S37" s="197">
        <f t="shared" si="0"/>
        <v>0</v>
      </c>
      <c r="T37" s="198">
        <f t="shared" si="0"/>
        <v>120.40379486559178</v>
      </c>
      <c r="U37" s="129"/>
      <c r="V37" s="129"/>
    </row>
    <row r="38" spans="1:22" ht="24.75" customHeight="1">
      <c r="A38" s="113"/>
      <c r="B38" s="114"/>
      <c r="C38" s="1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64">
        <f>T38-R38-P38-F38</f>
        <v>0</v>
      </c>
      <c r="V38" s="64">
        <f>T38+S38-D38</f>
        <v>0</v>
      </c>
    </row>
    <row r="39" spans="1:29" ht="20.25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</row>
    <row r="40" spans="1:20" ht="15.75">
      <c r="A40" s="113"/>
      <c r="B40" s="114"/>
      <c r="C40" s="18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</row>
    <row r="41" spans="1:20" ht="15.75">
      <c r="A41" s="113"/>
      <c r="B41" s="1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5.75">
      <c r="A42" s="113"/>
      <c r="B42" s="1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5.75">
      <c r="A43" s="113"/>
      <c r="B43" s="1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.75">
      <c r="A44" s="113"/>
      <c r="B44" s="1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.75">
      <c r="A45" s="113"/>
      <c r="B45" s="1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.75">
      <c r="A46" s="113"/>
      <c r="B46" s="1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.75">
      <c r="A47" s="113"/>
      <c r="B47" s="1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5.75">
      <c r="A48" s="113"/>
      <c r="B48" s="1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5.75">
      <c r="A49" s="113"/>
      <c r="B49" s="1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.75">
      <c r="A50" s="113"/>
      <c r="B50" s="1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.75">
      <c r="A51" s="113"/>
      <c r="B51" s="1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.75">
      <c r="A52" s="113"/>
      <c r="B52" s="1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.75">
      <c r="A53" s="113"/>
      <c r="B53" s="1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5.75">
      <c r="A54" s="113"/>
      <c r="B54" s="1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.75">
      <c r="A55" s="113"/>
      <c r="B55" s="1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.75">
      <c r="A56" s="113"/>
      <c r="B56" s="1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.75">
      <c r="A57" s="113"/>
      <c r="B57" s="1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.75">
      <c r="A58" s="113"/>
      <c r="B58" s="1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.75">
      <c r="A59" s="113"/>
      <c r="B59" s="11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.75">
      <c r="A60" s="113"/>
      <c r="B60" s="1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.75">
      <c r="A61" s="113"/>
      <c r="B61" s="114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.75">
      <c r="A62" s="113"/>
      <c r="B62" s="114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.75">
      <c r="A63" s="113"/>
      <c r="B63" s="11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.75">
      <c r="A64" s="113"/>
      <c r="B64" s="11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.75">
      <c r="A65" s="113"/>
      <c r="B65" s="114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.75">
      <c r="A66" s="113"/>
      <c r="B66" s="114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.75">
      <c r="A67" s="113"/>
      <c r="B67" s="114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.75">
      <c r="A68" s="113"/>
      <c r="B68" s="114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.75">
      <c r="A69" s="113"/>
      <c r="B69" s="114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.75">
      <c r="A70" s="113"/>
      <c r="B70" s="114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.75">
      <c r="A71" s="113"/>
      <c r="B71" s="114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.75">
      <c r="A72" s="113"/>
      <c r="B72" s="114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.75">
      <c r="A73" s="113"/>
      <c r="B73" s="114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.75">
      <c r="A74" s="113"/>
      <c r="B74" s="114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.75">
      <c r="A75" s="113"/>
      <c r="B75" s="114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.75">
      <c r="A76" s="113"/>
      <c r="B76" s="114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.75">
      <c r="A77" s="113"/>
      <c r="B77" s="114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5.75">
      <c r="A78" s="113"/>
      <c r="B78" s="114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5.75">
      <c r="A79" s="113"/>
      <c r="B79" s="114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.75">
      <c r="A80" s="113"/>
      <c r="B80" s="114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5.75">
      <c r="A81" s="113"/>
      <c r="B81" s="114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.75">
      <c r="A82" s="113"/>
      <c r="B82" s="114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5.75">
      <c r="A83" s="113"/>
      <c r="B83" s="114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5.75">
      <c r="A84" s="113"/>
      <c r="B84" s="114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5.75">
      <c r="A85" s="113"/>
      <c r="B85" s="114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.75">
      <c r="A86" s="113"/>
      <c r="B86" s="114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5.75">
      <c r="A87" s="113"/>
      <c r="B87" s="114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.75">
      <c r="A88" s="113"/>
      <c r="B88" s="114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5.75">
      <c r="A89" s="113"/>
      <c r="B89" s="114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.75">
      <c r="A90" s="113"/>
      <c r="B90" s="114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.75">
      <c r="A91" s="113"/>
      <c r="B91" s="114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3" spans="1:20" ht="15.75">
      <c r="A93" s="268"/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</row>
  </sheetData>
  <sheetProtection/>
  <mergeCells count="29">
    <mergeCell ref="S12:T12"/>
    <mergeCell ref="A93:T93"/>
    <mergeCell ref="C10:C14"/>
    <mergeCell ref="D10:D12"/>
    <mergeCell ref="E11:F11"/>
    <mergeCell ref="O11:P11"/>
    <mergeCell ref="E10:T10"/>
    <mergeCell ref="D13:D14"/>
    <mergeCell ref="B10:B14"/>
    <mergeCell ref="A39:AC39"/>
    <mergeCell ref="A4:P4"/>
    <mergeCell ref="A5:P5"/>
    <mergeCell ref="A7:P7"/>
    <mergeCell ref="A8:P8"/>
    <mergeCell ref="A9:T9"/>
    <mergeCell ref="A10:A14"/>
    <mergeCell ref="Q11:R11"/>
    <mergeCell ref="Q12:R12"/>
    <mergeCell ref="S11:T11"/>
    <mergeCell ref="E12:F12"/>
    <mergeCell ref="O12:P12"/>
    <mergeCell ref="G11:H11"/>
    <mergeCell ref="G12:H12"/>
    <mergeCell ref="M11:N11"/>
    <mergeCell ref="M12:N12"/>
    <mergeCell ref="K11:L11"/>
    <mergeCell ref="K12:L12"/>
    <mergeCell ref="I11:J11"/>
    <mergeCell ref="I12:J12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view="pageBreakPreview" zoomScale="85" zoomScaleNormal="85" zoomScaleSheetLayoutView="85" workbookViewId="0" topLeftCell="A1">
      <selection activeCell="O14" sqref="O14"/>
    </sheetView>
  </sheetViews>
  <sheetFormatPr defaultColWidth="83.125" defaultRowHeight="12.75"/>
  <cols>
    <col min="1" max="1" width="10.125" style="82" customWidth="1"/>
    <col min="2" max="2" width="69.375" style="83" customWidth="1"/>
    <col min="3" max="3" width="19.00390625" style="80" customWidth="1"/>
    <col min="4" max="5" width="19.625" style="80" customWidth="1"/>
    <col min="6" max="6" width="20.25390625" style="80" customWidth="1"/>
    <col min="7" max="7" width="16.75390625" style="80" hidden="1" customWidth="1"/>
    <col min="8" max="8" width="22.125" style="80" customWidth="1"/>
    <col min="9" max="254" width="10.25390625" style="80" customWidth="1"/>
    <col min="255" max="255" width="10.125" style="80" customWidth="1"/>
    <col min="256" max="16384" width="83.125" style="80" customWidth="1"/>
  </cols>
  <sheetData>
    <row r="1" spans="1:50" ht="18.75">
      <c r="A1" s="1"/>
      <c r="B1" s="1"/>
      <c r="C1" s="1"/>
      <c r="D1" s="1"/>
      <c r="E1" s="1"/>
      <c r="F1" s="2" t="s">
        <v>109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1"/>
      <c r="AS1" s="1"/>
      <c r="AT1" s="1"/>
      <c r="AU1" s="1"/>
      <c r="AV1" s="1"/>
      <c r="AW1" s="1"/>
      <c r="AX1" s="1"/>
    </row>
    <row r="2" spans="1:50" ht="18.75">
      <c r="A2" s="1"/>
      <c r="B2" s="1"/>
      <c r="C2" s="1"/>
      <c r="D2" s="1"/>
      <c r="E2" s="1"/>
      <c r="F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T2" s="1"/>
      <c r="AU2" s="1"/>
      <c r="AV2" s="1"/>
      <c r="AW2" s="1"/>
      <c r="AX2" s="1"/>
    </row>
    <row r="3" spans="1:50" ht="18.75">
      <c r="A3" s="1"/>
      <c r="B3" s="1"/>
      <c r="C3" s="1"/>
      <c r="D3" s="1"/>
      <c r="E3" s="1"/>
      <c r="F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T3" s="1"/>
      <c r="AU3" s="1"/>
      <c r="AV3" s="1"/>
      <c r="AW3" s="1"/>
      <c r="AX3" s="1"/>
    </row>
    <row r="4" spans="1:50" ht="18.75">
      <c r="A4" s="1"/>
      <c r="B4" s="1"/>
      <c r="C4" s="1"/>
      <c r="D4" s="1"/>
      <c r="E4" s="1"/>
      <c r="F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T4" s="1"/>
      <c r="AU4" s="1"/>
      <c r="AV4" s="1"/>
      <c r="AW4" s="1"/>
      <c r="AX4" s="1"/>
    </row>
    <row r="5" spans="1:50" ht="15.75">
      <c r="A5" s="284" t="s">
        <v>22</v>
      </c>
      <c r="B5" s="284"/>
      <c r="C5" s="284"/>
      <c r="D5" s="284"/>
      <c r="E5" s="284"/>
      <c r="F5" s="28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1:50" ht="15.75">
      <c r="A6" s="285" t="s">
        <v>89</v>
      </c>
      <c r="B6" s="285"/>
      <c r="C6" s="285"/>
      <c r="D6" s="285"/>
      <c r="E6" s="285"/>
      <c r="F6" s="285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1"/>
      <c r="AS6" s="1"/>
      <c r="AT6" s="1"/>
      <c r="AU6" s="1"/>
      <c r="AV6" s="1"/>
      <c r="AW6" s="1"/>
      <c r="AX6" s="1"/>
    </row>
    <row r="7" spans="1:6" ht="15.75">
      <c r="A7" s="286" t="s">
        <v>168</v>
      </c>
      <c r="B7" s="286"/>
      <c r="C7" s="286"/>
      <c r="D7" s="286"/>
      <c r="E7" s="286"/>
      <c r="F7" s="286"/>
    </row>
    <row r="8" spans="1:6" ht="4.5" customHeight="1">
      <c r="A8" s="287"/>
      <c r="B8" s="287"/>
      <c r="C8" s="287"/>
      <c r="D8" s="287"/>
      <c r="E8" s="287"/>
      <c r="F8" s="287"/>
    </row>
    <row r="9" spans="1:6" ht="15.75">
      <c r="A9" s="288" t="s">
        <v>2</v>
      </c>
      <c r="B9" s="288"/>
      <c r="C9" s="288"/>
      <c r="D9" s="288"/>
      <c r="E9" s="288"/>
      <c r="F9" s="288"/>
    </row>
    <row r="10" spans="1:6" ht="6.75" customHeight="1">
      <c r="A10" s="289"/>
      <c r="B10" s="289"/>
      <c r="C10" s="289"/>
      <c r="D10" s="289"/>
      <c r="E10" s="289"/>
      <c r="F10" s="289"/>
    </row>
    <row r="11" spans="1:31" ht="15.75">
      <c r="A11" s="276" t="s">
        <v>167</v>
      </c>
      <c r="B11" s="276"/>
      <c r="C11" s="276"/>
      <c r="D11" s="276"/>
      <c r="E11" s="276"/>
      <c r="F11" s="276"/>
      <c r="K11" s="83"/>
      <c r="P11" s="83"/>
      <c r="U11" s="83"/>
      <c r="Z11" s="83"/>
      <c r="AE11" s="83"/>
    </row>
    <row r="12" spans="1:6" ht="15.75">
      <c r="A12" s="277" t="s">
        <v>90</v>
      </c>
      <c r="B12" s="277"/>
      <c r="C12" s="277"/>
      <c r="D12" s="277"/>
      <c r="E12" s="277"/>
      <c r="F12" s="277"/>
    </row>
    <row r="13" spans="1:30" ht="16.5" thickBot="1">
      <c r="A13" s="80"/>
      <c r="B13" s="80"/>
      <c r="F13" s="84" t="s">
        <v>182</v>
      </c>
      <c r="Z13" s="85"/>
      <c r="AA13" s="85"/>
      <c r="AB13" s="85"/>
      <c r="AC13" s="85"/>
      <c r="AD13" s="85"/>
    </row>
    <row r="14" spans="1:30" ht="15.75">
      <c r="A14" s="278" t="s">
        <v>23</v>
      </c>
      <c r="B14" s="280" t="s">
        <v>24</v>
      </c>
      <c r="C14" s="86" t="s">
        <v>110</v>
      </c>
      <c r="D14" s="87" t="s">
        <v>166</v>
      </c>
      <c r="E14" s="87" t="s">
        <v>172</v>
      </c>
      <c r="F14" s="88" t="s">
        <v>25</v>
      </c>
      <c r="Z14" s="85"/>
      <c r="AA14" s="85"/>
      <c r="AB14" s="85"/>
      <c r="AC14" s="85"/>
      <c r="AD14" s="85"/>
    </row>
    <row r="15" spans="1:6" ht="15.75">
      <c r="A15" s="279"/>
      <c r="B15" s="281"/>
      <c r="C15" s="89" t="s">
        <v>26</v>
      </c>
      <c r="D15" s="89" t="s">
        <v>26</v>
      </c>
      <c r="E15" s="89" t="s">
        <v>26</v>
      </c>
      <c r="F15" s="90" t="s">
        <v>11</v>
      </c>
    </row>
    <row r="16" spans="1:7" ht="15.75">
      <c r="A16" s="91">
        <v>1</v>
      </c>
      <c r="B16" s="92">
        <v>2</v>
      </c>
      <c r="C16" s="93">
        <v>3</v>
      </c>
      <c r="D16" s="92">
        <v>4</v>
      </c>
      <c r="E16" s="93">
        <v>5</v>
      </c>
      <c r="F16" s="105">
        <v>6</v>
      </c>
      <c r="G16" s="104">
        <v>7</v>
      </c>
    </row>
    <row r="17" spans="1:256" ht="15.75">
      <c r="A17" s="282" t="s">
        <v>27</v>
      </c>
      <c r="B17" s="283"/>
      <c r="C17" s="212">
        <f>C18</f>
        <v>80.29185725251999</v>
      </c>
      <c r="D17" s="212">
        <f>D18</f>
        <v>34.439291499808</v>
      </c>
      <c r="E17" s="212">
        <f>E18</f>
        <v>29.385453686382146</v>
      </c>
      <c r="F17" s="213">
        <f>F18</f>
        <v>144.11660243871012</v>
      </c>
      <c r="G17" s="94">
        <f>F17-E17-D17-C17</f>
        <v>0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spans="1:7" ht="15.75">
      <c r="A18" s="78" t="s">
        <v>28</v>
      </c>
      <c r="B18" s="170" t="s">
        <v>29</v>
      </c>
      <c r="C18" s="199">
        <f>'прил.1'!K34</f>
        <v>80.29185725251999</v>
      </c>
      <c r="D18" s="199">
        <f>'прил.1'!S34</f>
        <v>34.439291499808</v>
      </c>
      <c r="E18" s="199">
        <f>'прил.1'!AA34</f>
        <v>29.385453686382146</v>
      </c>
      <c r="F18" s="200">
        <f>+C18+D18+E18</f>
        <v>144.11660243871012</v>
      </c>
      <c r="G18" s="94">
        <f>F18-E18-D18-C18</f>
        <v>0</v>
      </c>
    </row>
    <row r="19" spans="1:7" ht="15.75">
      <c r="A19" s="78" t="s">
        <v>30</v>
      </c>
      <c r="B19" s="168" t="s">
        <v>31</v>
      </c>
      <c r="C19" s="199">
        <f>C18-C29-C39</f>
        <v>64.24992122694003</v>
      </c>
      <c r="D19" s="199">
        <f>D18-D29-D39</f>
        <v>19.465832929139932</v>
      </c>
      <c r="E19" s="199">
        <f>E18-E29-E39</f>
        <v>15.562664941780543</v>
      </c>
      <c r="F19" s="200">
        <f>+C19+D19+E19</f>
        <v>99.2784190978605</v>
      </c>
      <c r="G19" s="94">
        <f>F19-E19-D19-C19</f>
        <v>0</v>
      </c>
    </row>
    <row r="20" spans="1:6" ht="31.5">
      <c r="A20" s="78" t="s">
        <v>32</v>
      </c>
      <c r="B20" s="169" t="s">
        <v>91</v>
      </c>
      <c r="C20" s="199"/>
      <c r="D20" s="199"/>
      <c r="E20" s="199"/>
      <c r="F20" s="200"/>
    </row>
    <row r="21" spans="1:6" ht="15.75" hidden="1">
      <c r="A21" s="78"/>
      <c r="B21" s="171"/>
      <c r="C21" s="199"/>
      <c r="D21" s="199"/>
      <c r="E21" s="199"/>
      <c r="F21" s="200"/>
    </row>
    <row r="22" spans="1:6" ht="15.75" hidden="1">
      <c r="A22" s="78"/>
      <c r="B22" s="171"/>
      <c r="C22" s="199"/>
      <c r="D22" s="199"/>
      <c r="E22" s="199"/>
      <c r="F22" s="200"/>
    </row>
    <row r="23" spans="1:6" ht="15.75" hidden="1">
      <c r="A23" s="78"/>
      <c r="B23" s="171"/>
      <c r="C23" s="199"/>
      <c r="D23" s="199"/>
      <c r="E23" s="199"/>
      <c r="F23" s="200"/>
    </row>
    <row r="24" spans="1:6" ht="31.5">
      <c r="A24" s="78" t="s">
        <v>33</v>
      </c>
      <c r="B24" s="169" t="s">
        <v>92</v>
      </c>
      <c r="C24" s="199">
        <f>C19</f>
        <v>64.24992122694003</v>
      </c>
      <c r="D24" s="204">
        <f>D19</f>
        <v>19.465832929139932</v>
      </c>
      <c r="E24" s="204">
        <f>E19</f>
        <v>15.562664941780543</v>
      </c>
      <c r="F24" s="200">
        <f>F19</f>
        <v>99.2784190978605</v>
      </c>
    </row>
    <row r="25" spans="1:6" ht="15.75" hidden="1">
      <c r="A25" s="78"/>
      <c r="B25" s="169"/>
      <c r="C25" s="199"/>
      <c r="D25" s="199"/>
      <c r="E25" s="199"/>
      <c r="F25" s="200"/>
    </row>
    <row r="26" spans="1:6" ht="15.75" hidden="1">
      <c r="A26" s="78"/>
      <c r="B26" s="171"/>
      <c r="C26" s="199"/>
      <c r="D26" s="199"/>
      <c r="E26" s="199"/>
      <c r="F26" s="200"/>
    </row>
    <row r="27" spans="1:6" ht="15.75" hidden="1">
      <c r="A27" s="78"/>
      <c r="B27" s="171"/>
      <c r="C27" s="199"/>
      <c r="D27" s="199"/>
      <c r="E27" s="199"/>
      <c r="F27" s="200"/>
    </row>
    <row r="28" spans="1:6" ht="15.75">
      <c r="A28" s="78" t="s">
        <v>34</v>
      </c>
      <c r="B28" s="169" t="s">
        <v>35</v>
      </c>
      <c r="C28" s="199"/>
      <c r="D28" s="199"/>
      <c r="E28" s="199"/>
      <c r="F28" s="200"/>
    </row>
    <row r="29" spans="1:7" ht="15.75">
      <c r="A29" s="78" t="s">
        <v>36</v>
      </c>
      <c r="B29" s="169" t="s">
        <v>37</v>
      </c>
      <c r="C29" s="199">
        <f>C31</f>
        <v>2.96658598349329</v>
      </c>
      <c r="D29" s="199">
        <f>D31</f>
        <v>9.24362582070007</v>
      </c>
      <c r="E29" s="199">
        <f>E31</f>
        <v>8.93549946353791</v>
      </c>
      <c r="F29" s="200">
        <f>+C29+D29+E29</f>
        <v>21.145711267731272</v>
      </c>
      <c r="G29" s="94">
        <f>F29-E29-D29-C29</f>
        <v>0</v>
      </c>
    </row>
    <row r="30" spans="1:6" ht="31.5">
      <c r="A30" s="78" t="s">
        <v>38</v>
      </c>
      <c r="B30" s="169" t="s">
        <v>93</v>
      </c>
      <c r="C30" s="199">
        <f>C31</f>
        <v>2.96658598349329</v>
      </c>
      <c r="D30" s="199">
        <f>D31</f>
        <v>9.24362582070007</v>
      </c>
      <c r="E30" s="199">
        <f>E31</f>
        <v>8.93549946353791</v>
      </c>
      <c r="F30" s="200">
        <f>F31</f>
        <v>21.145711267731272</v>
      </c>
    </row>
    <row r="31" spans="1:7" ht="15.75">
      <c r="A31" s="78" t="s">
        <v>94</v>
      </c>
      <c r="B31" s="171" t="s">
        <v>161</v>
      </c>
      <c r="C31" s="199">
        <f>'прил.1'!O34</f>
        <v>2.96658598349329</v>
      </c>
      <c r="D31" s="199">
        <f>'прил.1'!W34</f>
        <v>9.24362582070007</v>
      </c>
      <c r="E31" s="199">
        <f>'прил.1'!AE34</f>
        <v>8.93549946353791</v>
      </c>
      <c r="F31" s="200">
        <f>+C31+D31+E31</f>
        <v>21.145711267731272</v>
      </c>
      <c r="G31" s="94">
        <f>F31-E31-D31-C31</f>
        <v>0</v>
      </c>
    </row>
    <row r="32" spans="1:6" ht="15.75" hidden="1">
      <c r="A32" s="78"/>
      <c r="B32" s="171"/>
      <c r="C32" s="199"/>
      <c r="D32" s="199"/>
      <c r="E32" s="199"/>
      <c r="F32" s="200"/>
    </row>
    <row r="33" spans="1:6" ht="15.75" hidden="1">
      <c r="A33" s="78"/>
      <c r="B33" s="171"/>
      <c r="C33" s="199"/>
      <c r="D33" s="199"/>
      <c r="E33" s="199"/>
      <c r="F33" s="200"/>
    </row>
    <row r="34" spans="1:6" ht="15.75">
      <c r="A34" s="78" t="s">
        <v>39</v>
      </c>
      <c r="B34" s="169" t="s">
        <v>96</v>
      </c>
      <c r="C34" s="199"/>
      <c r="D34" s="199"/>
      <c r="E34" s="199"/>
      <c r="F34" s="200"/>
    </row>
    <row r="35" spans="1:6" ht="31.5">
      <c r="A35" s="78" t="s">
        <v>40</v>
      </c>
      <c r="B35" s="169" t="s">
        <v>41</v>
      </c>
      <c r="C35" s="199"/>
      <c r="D35" s="199"/>
      <c r="E35" s="199"/>
      <c r="F35" s="200"/>
    </row>
    <row r="36" spans="1:6" ht="15.75" hidden="1">
      <c r="A36" s="78" t="s">
        <v>97</v>
      </c>
      <c r="B36" s="171" t="s">
        <v>95</v>
      </c>
      <c r="C36" s="199"/>
      <c r="D36" s="199"/>
      <c r="E36" s="199"/>
      <c r="F36" s="200"/>
    </row>
    <row r="37" spans="1:6" ht="15.75" hidden="1">
      <c r="A37" s="78"/>
      <c r="B37" s="171"/>
      <c r="C37" s="199"/>
      <c r="D37" s="199"/>
      <c r="E37" s="199"/>
      <c r="F37" s="200"/>
    </row>
    <row r="38" spans="1:6" ht="15.75" hidden="1">
      <c r="A38" s="78"/>
      <c r="B38" s="171"/>
      <c r="C38" s="199"/>
      <c r="D38" s="199"/>
      <c r="E38" s="199"/>
      <c r="F38" s="200"/>
    </row>
    <row r="39" spans="1:8" s="95" customFormat="1" ht="15.75">
      <c r="A39" s="78" t="s">
        <v>42</v>
      </c>
      <c r="B39" s="168" t="s">
        <v>43</v>
      </c>
      <c r="C39" s="199">
        <f>'прил.1'!Q34</f>
        <v>13.075350042086667</v>
      </c>
      <c r="D39" s="199">
        <f>'прил.1'!Y34</f>
        <v>5.729832749968001</v>
      </c>
      <c r="E39" s="199">
        <f>'прил.1'!AG34</f>
        <v>4.887289281063691</v>
      </c>
      <c r="F39" s="200">
        <f>SUM(C39:E39)</f>
        <v>23.692472073118356</v>
      </c>
      <c r="G39" s="94">
        <f>F39-E39-D39-C39</f>
        <v>0</v>
      </c>
      <c r="H39" s="203"/>
    </row>
    <row r="40" spans="1:6" ht="15.75">
      <c r="A40" s="78" t="s">
        <v>44</v>
      </c>
      <c r="B40" s="168" t="s">
        <v>45</v>
      </c>
      <c r="C40" s="199"/>
      <c r="D40" s="199"/>
      <c r="E40" s="199"/>
      <c r="F40" s="200"/>
    </row>
    <row r="41" spans="1:8" ht="18.75">
      <c r="A41" s="78" t="s">
        <v>46</v>
      </c>
      <c r="B41" s="169" t="s">
        <v>98</v>
      </c>
      <c r="C41" s="199"/>
      <c r="D41" s="199"/>
      <c r="E41" s="199"/>
      <c r="F41" s="200"/>
      <c r="G41" s="96"/>
      <c r="H41" s="97"/>
    </row>
    <row r="42" spans="1:8" ht="18.75">
      <c r="A42" s="78" t="s">
        <v>99</v>
      </c>
      <c r="B42" s="169" t="s">
        <v>100</v>
      </c>
      <c r="C42" s="199"/>
      <c r="D42" s="199"/>
      <c r="E42" s="199"/>
      <c r="F42" s="200"/>
      <c r="G42" s="96"/>
      <c r="H42" s="97"/>
    </row>
    <row r="43" spans="1:6" ht="15.75">
      <c r="A43" s="78" t="s">
        <v>47</v>
      </c>
      <c r="B43" s="170" t="s">
        <v>48</v>
      </c>
      <c r="C43" s="199"/>
      <c r="D43" s="199"/>
      <c r="E43" s="199"/>
      <c r="F43" s="200"/>
    </row>
    <row r="44" spans="1:6" ht="15.75">
      <c r="A44" s="78" t="s">
        <v>49</v>
      </c>
      <c r="B44" s="168" t="s">
        <v>50</v>
      </c>
      <c r="C44" s="199"/>
      <c r="D44" s="199"/>
      <c r="E44" s="199"/>
      <c r="F44" s="200"/>
    </row>
    <row r="45" spans="1:6" ht="15.75">
      <c r="A45" s="78" t="s">
        <v>51</v>
      </c>
      <c r="B45" s="168" t="s">
        <v>52</v>
      </c>
      <c r="C45" s="199"/>
      <c r="D45" s="199"/>
      <c r="E45" s="199"/>
      <c r="F45" s="200"/>
    </row>
    <row r="46" spans="1:6" ht="15.75">
      <c r="A46" s="78" t="s">
        <v>53</v>
      </c>
      <c r="B46" s="168" t="s">
        <v>54</v>
      </c>
      <c r="C46" s="199"/>
      <c r="D46" s="199"/>
      <c r="E46" s="199"/>
      <c r="F46" s="200"/>
    </row>
    <row r="47" spans="1:6" ht="15.75">
      <c r="A47" s="78" t="s">
        <v>55</v>
      </c>
      <c r="B47" s="168" t="s">
        <v>56</v>
      </c>
      <c r="C47" s="199"/>
      <c r="D47" s="199"/>
      <c r="E47" s="199"/>
      <c r="F47" s="200"/>
    </row>
    <row r="48" spans="1:6" ht="15.75">
      <c r="A48" s="78" t="s">
        <v>57</v>
      </c>
      <c r="B48" s="168" t="s">
        <v>101</v>
      </c>
      <c r="C48" s="199"/>
      <c r="D48" s="199"/>
      <c r="E48" s="199"/>
      <c r="F48" s="200"/>
    </row>
    <row r="49" spans="1:6" ht="15.75">
      <c r="A49" s="78" t="s">
        <v>58</v>
      </c>
      <c r="B49" s="169" t="s">
        <v>102</v>
      </c>
      <c r="C49" s="199"/>
      <c r="D49" s="199"/>
      <c r="E49" s="199"/>
      <c r="F49" s="200"/>
    </row>
    <row r="50" spans="1:6" ht="31.5">
      <c r="A50" s="78" t="s">
        <v>59</v>
      </c>
      <c r="B50" s="171" t="s">
        <v>103</v>
      </c>
      <c r="C50" s="199"/>
      <c r="D50" s="199"/>
      <c r="E50" s="199"/>
      <c r="F50" s="200"/>
    </row>
    <row r="51" spans="1:6" ht="31.5">
      <c r="A51" s="78" t="s">
        <v>60</v>
      </c>
      <c r="B51" s="169" t="s">
        <v>104</v>
      </c>
      <c r="C51" s="199"/>
      <c r="D51" s="199"/>
      <c r="E51" s="199"/>
      <c r="F51" s="200"/>
    </row>
    <row r="52" spans="1:6" ht="47.25">
      <c r="A52" s="78" t="s">
        <v>61</v>
      </c>
      <c r="B52" s="171" t="s">
        <v>105</v>
      </c>
      <c r="C52" s="199"/>
      <c r="D52" s="199"/>
      <c r="E52" s="199"/>
      <c r="F52" s="200"/>
    </row>
    <row r="53" spans="1:6" ht="15.75">
      <c r="A53" s="78" t="s">
        <v>62</v>
      </c>
      <c r="B53" s="168" t="s">
        <v>63</v>
      </c>
      <c r="C53" s="199"/>
      <c r="D53" s="199"/>
      <c r="E53" s="199"/>
      <c r="F53" s="200"/>
    </row>
    <row r="54" spans="1:6" ht="16.5" thickBot="1">
      <c r="A54" s="79" t="s">
        <v>64</v>
      </c>
      <c r="B54" s="172" t="s">
        <v>65</v>
      </c>
      <c r="C54" s="201"/>
      <c r="D54" s="201"/>
      <c r="E54" s="201"/>
      <c r="F54" s="202"/>
    </row>
    <row r="55" spans="3:6" ht="15.75">
      <c r="C55" s="98"/>
      <c r="D55" s="98"/>
      <c r="E55" s="98"/>
      <c r="F55" s="98"/>
    </row>
    <row r="56" spans="1:43" ht="83.25" customHeight="1">
      <c r="A56" s="49"/>
      <c r="B56" s="30"/>
      <c r="C56" s="50"/>
      <c r="D56" s="50"/>
      <c r="E56" s="50"/>
      <c r="F56" s="5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ht="20.25" customHeight="1">
      <c r="A57" s="239"/>
      <c r="B57" s="239"/>
      <c r="C57" s="239"/>
      <c r="D57" s="239"/>
      <c r="E57" s="239"/>
      <c r="F57" s="239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1" ht="15.75">
      <c r="A58" s="274"/>
      <c r="B58" s="274"/>
      <c r="C58" s="274"/>
      <c r="D58" s="274"/>
      <c r="E58" s="274"/>
      <c r="F58" s="274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ht="15.75">
      <c r="A59" s="274"/>
      <c r="B59" s="274"/>
      <c r="C59" s="274"/>
      <c r="D59" s="274"/>
      <c r="E59" s="274"/>
      <c r="F59" s="274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7" ht="15.75">
      <c r="A60" s="244"/>
      <c r="B60" s="244"/>
      <c r="C60" s="244"/>
      <c r="D60" s="244"/>
      <c r="E60" s="244"/>
      <c r="F60" s="244"/>
      <c r="G60" s="11"/>
    </row>
    <row r="61" spans="1:6" ht="15.75">
      <c r="A61" s="275"/>
      <c r="B61" s="275"/>
      <c r="C61" s="275"/>
      <c r="D61" s="275"/>
      <c r="E61" s="275"/>
      <c r="F61" s="275"/>
    </row>
    <row r="63" spans="3:6" ht="15.75">
      <c r="C63" s="99"/>
      <c r="D63" s="99"/>
      <c r="E63" s="99"/>
      <c r="F63" s="99"/>
    </row>
    <row r="64" spans="3:5" ht="15.75">
      <c r="C64" s="100"/>
      <c r="D64" s="100"/>
      <c r="E64" s="100"/>
    </row>
  </sheetData>
  <sheetProtection/>
  <mergeCells count="16">
    <mergeCell ref="A5:F5"/>
    <mergeCell ref="A6:F6"/>
    <mergeCell ref="A7:F7"/>
    <mergeCell ref="A8:F8"/>
    <mergeCell ref="A9:F9"/>
    <mergeCell ref="A10:F10"/>
    <mergeCell ref="A57:F57"/>
    <mergeCell ref="A58:F58"/>
    <mergeCell ref="A59:F59"/>
    <mergeCell ref="A60:F60"/>
    <mergeCell ref="A61:F61"/>
    <mergeCell ref="A11:F11"/>
    <mergeCell ref="A12:F12"/>
    <mergeCell ref="A14:A15"/>
    <mergeCell ref="B14:B15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colBreaks count="1" manualBreakCount="1">
    <brk id="6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АСКОЕ</cp:lastModifiedBy>
  <cp:lastPrinted>2021-04-05T11:54:39Z</cp:lastPrinted>
  <dcterms:created xsi:type="dcterms:W3CDTF">2004-09-19T06:34:55Z</dcterms:created>
  <dcterms:modified xsi:type="dcterms:W3CDTF">2021-04-13T14:12:01Z</dcterms:modified>
  <cp:category/>
  <cp:version/>
  <cp:contentType/>
  <cp:contentStatus/>
</cp:coreProperties>
</file>